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hansentech-my.sharepoint.com/personal/peter_beamsley_hansencx_com/Documents/ESG/Ecovadis/FY25/Documents/"/>
    </mc:Choice>
  </mc:AlternateContent>
  <xr:revisionPtr revIDLastSave="79" documentId="8_{01B67819-1AA5-47E0-BB54-27189A873432}" xr6:coauthVersionLast="47" xr6:coauthVersionMax="47" xr10:uidLastSave="{31AF4D2F-1A77-42B8-989D-12EA278F3C36}"/>
  <bookViews>
    <workbookView xWindow="28680" yWindow="-120" windowWidth="29040" windowHeight="15720" xr2:uid="{136307EE-E8E7-4A15-B7A6-6C60316EEFD9}"/>
  </bookViews>
  <sheets>
    <sheet name="Cover Page" sheetId="5" r:id="rId1"/>
    <sheet name="Social" sheetId="8" r:id="rId2"/>
    <sheet name="Environment" sheetId="7" r:id="rId3"/>
    <sheet name="Governance" sheetId="9" r:id="rId4"/>
    <sheet name="GRI Table" sheetId="2" r:id="rId5"/>
    <sheet name="SASB" sheetId="4" r:id="rId6"/>
  </sheets>
  <definedNames>
    <definedName name="_Toc149051638" localSheetId="4">'GRI Table'!$B$176</definedName>
    <definedName name="_Toc149051643" localSheetId="4">'GRI Table'!#REF!</definedName>
    <definedName name="_Toc149051646" localSheetId="4">'GRI Table'!#REF!</definedName>
    <definedName name="_Toc149051649" localSheetId="4">'GRI Table'!#REF!</definedName>
    <definedName name="_Toc149051651" localSheetId="4">'GRI Table'!$B$181</definedName>
    <definedName name="_Toc149051655" localSheetId="4">'GRI Table'!$B$198</definedName>
    <definedName name="_Toc149051664" localSheetId="4">'GRI Table'!$B$159</definedName>
    <definedName name="_Toc149051680" localSheetId="4">'GRI Table'!$B$122</definedName>
    <definedName name="_Toc149051688" localSheetId="4">'GRI Table'!$B$209</definedName>
    <definedName name="_Toc149051692" localSheetId="4">'GRI Table'!$B$210</definedName>
    <definedName name="_Toc149051694" localSheetId="4">'GRI Table'!#REF!</definedName>
    <definedName name="_Toc149051697" localSheetId="4">'GRI Table'!$B$216</definedName>
    <definedName name="_Toc149051700" localSheetId="4">'GRI Table'!#REF!</definedName>
    <definedName name="_Toc149051711" localSheetId="4">'GRI Table'!$B$242</definedName>
    <definedName name="_Toc149051715" localSheetId="4">'GRI Table'!$B$249</definedName>
    <definedName name="_Toc149051718" localSheetId="4">'GRI Table'!$B$254</definedName>
    <definedName name="_Toc149051720" localSheetId="4">'GRI Table'!$B$259</definedName>
    <definedName name="_Toc149051722" localSheetId="4">'GRI Table'!$B$268</definedName>
    <definedName name="_Toc149051731" localSheetId="4">'GRI Table'!$B$290</definedName>
    <definedName name="_Toc149051734" localSheetId="4">'GRI Table'!$B$293</definedName>
    <definedName name="_Toc149051743" localSheetId="4">'GRI Table'!$B$298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 Page'!$A$1:$W$68</definedName>
    <definedName name="_xlnm.Print_Area" localSheetId="2">Environment!$A$1:$T$132</definedName>
    <definedName name="_xlnm.Print_Area" localSheetId="3">Governance!$A$1:$U$93</definedName>
    <definedName name="_xlnm.Print_Area" localSheetId="4">'GRI Table'!$A$1:$E$302</definedName>
    <definedName name="_xlnm.Print_Area" localSheetId="5">SASB!$A$1:$F$64</definedName>
    <definedName name="_xlnm.Print_Area" localSheetId="1">Social!$A$1:$S$165</definedName>
    <definedName name="_xlnm.Print_Titles" localSheetId="0">'Cover Page'!$1:$15</definedName>
    <definedName name="_xlnm.Print_Titles" localSheetId="2">Environment!$1:$15</definedName>
    <definedName name="_xlnm.Print_Titles" localSheetId="3">Governance!$1:$15</definedName>
    <definedName name="_xlnm.Print_Titles" localSheetId="4">'GRI Table'!$1:$15</definedName>
    <definedName name="_xlnm.Print_Titles" localSheetId="1">Social!$1:$16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4" i="2" l="1"/>
  <c r="D174" i="2"/>
  <c r="E155" i="2"/>
  <c r="D155" i="2"/>
  <c r="D135" i="2"/>
  <c r="E127" i="2"/>
  <c r="D127" i="2"/>
  <c r="D178" i="2" l="1"/>
  <c r="D286" i="2"/>
  <c r="D276" i="2"/>
  <c r="D266" i="2"/>
  <c r="D256" i="2"/>
  <c r="D247" i="2"/>
  <c r="D245" i="2"/>
  <c r="D243" i="2"/>
  <c r="D240" i="2"/>
  <c r="D227" i="2"/>
  <c r="D223" i="2"/>
  <c r="D218" i="2"/>
  <c r="D212" i="2"/>
  <c r="D207" i="2"/>
  <c r="D102" i="2"/>
  <c r="E149" i="2" l="1"/>
  <c r="D149" i="2"/>
  <c r="E147" i="2"/>
  <c r="D147" i="2"/>
  <c r="E145" i="2"/>
  <c r="D145" i="2"/>
  <c r="E143" i="2"/>
  <c r="D143" i="2"/>
  <c r="E141" i="2"/>
  <c r="D141" i="2"/>
  <c r="E139" i="2"/>
  <c r="D139" i="2"/>
  <c r="E153" i="2"/>
  <c r="D153" i="2"/>
  <c r="E151" i="2"/>
  <c r="D151" i="2"/>
  <c r="E47" i="4"/>
  <c r="E42" i="4"/>
  <c r="F41" i="4"/>
  <c r="E41" i="4"/>
  <c r="F40" i="4"/>
  <c r="E40" i="4"/>
  <c r="E36" i="4"/>
  <c r="E35" i="4"/>
  <c r="F34" i="4"/>
  <c r="E34" i="4"/>
  <c r="F23" i="4"/>
  <c r="E23" i="4"/>
  <c r="E171" i="2"/>
  <c r="D171" i="2"/>
  <c r="E167" i="2"/>
  <c r="D167" i="2"/>
  <c r="E164" i="2"/>
  <c r="D164" i="2"/>
  <c r="E161" i="2"/>
  <c r="D300" i="2"/>
  <c r="D295" i="2"/>
  <c r="D287" i="2"/>
  <c r="D277" i="2"/>
  <c r="D252" i="2"/>
  <c r="D251" i="2"/>
  <c r="E243" i="2"/>
  <c r="D234" i="2"/>
  <c r="D231" i="2"/>
  <c r="D213" i="2"/>
  <c r="E212" i="2"/>
  <c r="E137" i="2"/>
  <c r="D137" i="2"/>
  <c r="D184" i="2"/>
  <c r="E24" i="4"/>
  <c r="D172" i="2"/>
  <c r="D168" i="2"/>
  <c r="D165" i="2"/>
  <c r="M48" i="7" l="1"/>
  <c r="E286" i="2" l="1"/>
  <c r="E276" i="2"/>
  <c r="E252" i="2"/>
  <c r="E251" i="2"/>
  <c r="E247" i="2"/>
  <c r="E245" i="2"/>
  <c r="E227" i="2"/>
  <c r="E102" i="2"/>
  <c r="O72" i="7" l="1"/>
  <c r="O71" i="7"/>
  <c r="O70" i="7"/>
  <c r="O69" i="7"/>
  <c r="O68" i="7"/>
  <c r="O67" i="7"/>
  <c r="O66" i="7"/>
  <c r="O65" i="7"/>
  <c r="O64" i="7"/>
  <c r="F24" i="4" l="1"/>
  <c r="E133" i="2"/>
  <c r="D133" i="2"/>
  <c r="N73" i="7" l="1"/>
  <c r="N74" i="7" s="1"/>
  <c r="L73" i="7"/>
  <c r="M73" i="7"/>
  <c r="M74" i="7" s="1"/>
  <c r="F56" i="4"/>
  <c r="E56" i="4"/>
  <c r="F50" i="4"/>
  <c r="E50" i="4"/>
  <c r="F47" i="4"/>
  <c r="F42" i="4"/>
  <c r="F36" i="4"/>
  <c r="F35" i="4"/>
  <c r="E300" i="2"/>
  <c r="E295" i="2"/>
  <c r="E287" i="2"/>
  <c r="E277" i="2"/>
  <c r="E266" i="2"/>
  <c r="E256" i="2"/>
  <c r="D217" i="2"/>
  <c r="E135" i="2"/>
  <c r="E172" i="2"/>
  <c r="E168" i="2"/>
  <c r="E165" i="2"/>
  <c r="E213" i="2"/>
  <c r="D183" i="2"/>
  <c r="D84" i="2"/>
  <c r="D36" i="2"/>
  <c r="E240" i="2"/>
  <c r="E234" i="2"/>
  <c r="E231" i="2"/>
  <c r="E223" i="2"/>
  <c r="E218" i="2"/>
  <c r="E217" i="2"/>
  <c r="E207" i="2"/>
  <c r="E200" i="2"/>
  <c r="D200" i="2"/>
  <c r="E195" i="2"/>
  <c r="D195" i="2"/>
  <c r="D193" i="2"/>
  <c r="E193" i="2"/>
  <c r="E184" i="2"/>
  <c r="E183" i="2"/>
  <c r="E178" i="2"/>
  <c r="E106" i="2"/>
  <c r="E84" i="2"/>
  <c r="E36" i="2"/>
  <c r="M49" i="7"/>
  <c r="L49" i="7"/>
  <c r="K49" i="7"/>
  <c r="L48" i="7"/>
  <c r="K48" i="7"/>
  <c r="M47" i="7"/>
  <c r="L47" i="7"/>
  <c r="K47" i="7"/>
  <c r="M43" i="7"/>
  <c r="L43" i="7"/>
  <c r="K43" i="7"/>
  <c r="D106" i="2"/>
  <c r="M110" i="7"/>
  <c r="L110" i="7"/>
  <c r="M118" i="7"/>
  <c r="K118" i="7"/>
  <c r="M104" i="7"/>
  <c r="L118" i="7"/>
  <c r="L99" i="7"/>
  <c r="K99" i="7"/>
  <c r="M99" i="7"/>
  <c r="L74" i="7" l="1"/>
  <c r="O74" i="7" s="1"/>
  <c r="O73" i="7"/>
  <c r="M86" i="7"/>
  <c r="M87" i="7"/>
  <c r="M85" i="7"/>
  <c r="K50" i="7"/>
  <c r="N50" i="7" s="1"/>
  <c r="L50" i="7"/>
  <c r="M50" i="7"/>
  <c r="M88" i="7" l="1"/>
</calcChain>
</file>

<file path=xl/sharedStrings.xml><?xml version="1.0" encoding="utf-8"?>
<sst xmlns="http://schemas.openxmlformats.org/spreadsheetml/2006/main" count="936" uniqueCount="564">
  <si>
    <t>2-3 Reporting period, frequency and contact point</t>
  </si>
  <si>
    <t>2-4 Restatements of information</t>
  </si>
  <si>
    <t>2-5 External assurance</t>
  </si>
  <si>
    <t>2-6 Activities, value chain and other business relationships</t>
  </si>
  <si>
    <t>DISCLOSURE</t>
  </si>
  <si>
    <t>Material topics</t>
  </si>
  <si>
    <t>3-1 Process to determine material topics</t>
  </si>
  <si>
    <t>3-2 List of material topics</t>
  </si>
  <si>
    <t>3-3 Management of material topics</t>
  </si>
  <si>
    <t>2-7 Employees</t>
  </si>
  <si>
    <t>2-9 Governance structure and composition</t>
  </si>
  <si>
    <t>2-10 Nomination and selection of the highest governance body</t>
  </si>
  <si>
    <t>2-11 Chair of the highest governance body</t>
  </si>
  <si>
    <t>2-12 Role of the highest governance body in overseeing the management of impacts</t>
  </si>
  <si>
    <t>2-13 Delegation of responsibility for managing impacts</t>
  </si>
  <si>
    <t>2-14 Role of the highest governance body in sustainability reporting</t>
  </si>
  <si>
    <t>2-15 Conflicts of interest</t>
  </si>
  <si>
    <t>2-16 Communication of critical concerns</t>
  </si>
  <si>
    <t>2-17 Collective knowledge of the highest governance body</t>
  </si>
  <si>
    <t>2-18 Evaluation of the performance of the highest governance body</t>
  </si>
  <si>
    <t>2-19 Remuneration policies</t>
  </si>
  <si>
    <t>2-20 Process to determine remuneration</t>
  </si>
  <si>
    <t>2-21 Annual total compensation ratio</t>
  </si>
  <si>
    <t>2-22 Statement on sustainable development strategy</t>
  </si>
  <si>
    <t>2-23 Policy commitments</t>
  </si>
  <si>
    <t>2-24 Embedding policy commitments</t>
  </si>
  <si>
    <t>2-25 Processes to remediate negative impacts</t>
  </si>
  <si>
    <t>2-26 Mechanisms for seeking advice and raising concerns</t>
  </si>
  <si>
    <t>2-27 Compliance with laws and regulations</t>
  </si>
  <si>
    <t>2-28 Membership associations</t>
  </si>
  <si>
    <t>2-29 Approach to stakeholder engagement</t>
  </si>
  <si>
    <t>201-1</t>
  </si>
  <si>
    <t>Direct economic value generated and distributed</t>
  </si>
  <si>
    <t>201-4</t>
  </si>
  <si>
    <t>Financial assistance received from government</t>
  </si>
  <si>
    <t>Operations assessed for risks related to corruption</t>
  </si>
  <si>
    <t>205-1</t>
  </si>
  <si>
    <t>205-2</t>
  </si>
  <si>
    <t>205-3</t>
  </si>
  <si>
    <t>Communication and training about anti-corruption policies and procedures</t>
  </si>
  <si>
    <t>Confirmed incidents of corruption and actions taken</t>
  </si>
  <si>
    <t>206-1</t>
  </si>
  <si>
    <t>Approach to tax</t>
  </si>
  <si>
    <t>207-1</t>
  </si>
  <si>
    <t>Tax governance, control, and risk management</t>
  </si>
  <si>
    <t>207-2</t>
  </si>
  <si>
    <t>Stakeholder engagement and management of concerns related to tax</t>
  </si>
  <si>
    <t>207-3</t>
  </si>
  <si>
    <t>Energy intensity</t>
  </si>
  <si>
    <t>GHG emissions intensity</t>
  </si>
  <si>
    <t>306-4</t>
  </si>
  <si>
    <t>Waste diverted from disposal:</t>
  </si>
  <si>
    <t>New employee hires and employee turnover</t>
  </si>
  <si>
    <t>Parental leave</t>
  </si>
  <si>
    <t>401-1</t>
  </si>
  <si>
    <t>401-3</t>
  </si>
  <si>
    <t>Occupational health and safety management system</t>
  </si>
  <si>
    <t>Hazard identification, risk assessment, and incident investigation</t>
  </si>
  <si>
    <t>Worker participation, consultation, and communication on occupational health and safety</t>
  </si>
  <si>
    <t>Worker training on occupational health and safety</t>
  </si>
  <si>
    <t>Promotion of worker health</t>
  </si>
  <si>
    <t>Prevention and mitigation of occupational health and safety impacts directly linked by business relationships</t>
  </si>
  <si>
    <t>Workers covered by an occupational health and safety management system</t>
  </si>
  <si>
    <t>Work-related injuries</t>
  </si>
  <si>
    <t>403-1</t>
  </si>
  <si>
    <t>403-2</t>
  </si>
  <si>
    <t>403-3</t>
  </si>
  <si>
    <t>403-4</t>
  </si>
  <si>
    <t>403-5</t>
  </si>
  <si>
    <t>403-6</t>
  </si>
  <si>
    <t>403-7</t>
  </si>
  <si>
    <t>403-8</t>
  </si>
  <si>
    <t>403-9</t>
  </si>
  <si>
    <t>Average hours of training per year per employee</t>
  </si>
  <si>
    <t>Programs for upgrading employee skills</t>
  </si>
  <si>
    <t>Percentage of employees receiving regular performance and career development reviews</t>
  </si>
  <si>
    <t>404-1</t>
  </si>
  <si>
    <t>404-2</t>
  </si>
  <si>
    <t>404-3</t>
  </si>
  <si>
    <t>405-1</t>
  </si>
  <si>
    <t>Diversity of governance bodies and employees</t>
  </si>
  <si>
    <t>Ratio of basic salary and remuneration of women to men</t>
  </si>
  <si>
    <t>405-2</t>
  </si>
  <si>
    <t>Incidents of discrimination and corrective actions taken</t>
  </si>
  <si>
    <t>406-1</t>
  </si>
  <si>
    <t>Operations and suppliers in which the right to freedom of association and collective bargaining may be at risk</t>
  </si>
  <si>
    <t>407-1</t>
  </si>
  <si>
    <t>408-1</t>
  </si>
  <si>
    <t>409-1</t>
  </si>
  <si>
    <t>Negative social impacts in the supply chain and actions taken</t>
  </si>
  <si>
    <t>414-2</t>
  </si>
  <si>
    <t>Political contributions</t>
  </si>
  <si>
    <t>415-1</t>
  </si>
  <si>
    <t>Substantiated complaints concerning breaches of customer privacy and losses of customer data</t>
  </si>
  <si>
    <t>418-1</t>
  </si>
  <si>
    <t>About Hansen</t>
  </si>
  <si>
    <t>FY24 Annual Report</t>
  </si>
  <si>
    <t>Not applicable</t>
  </si>
  <si>
    <t>Hansen conducts business in accordance with the laws and regulations of each country in which a Hansen office is located.</t>
  </si>
  <si>
    <t>Hansen Investor Relations — Hansen Technologies (hansencx.com)</t>
  </si>
  <si>
    <t>Corporate Sustainability — Hansen Technologies (hansencx.com)</t>
  </si>
  <si>
    <t>Environmental and Climate Change Policy</t>
  </si>
  <si>
    <t>Supplier Code of Conduct</t>
  </si>
  <si>
    <t>The organisation and its reporting practices</t>
  </si>
  <si>
    <t>Activities and workers</t>
  </si>
  <si>
    <t>Governance</t>
  </si>
  <si>
    <t>Strategy, policies and practices</t>
  </si>
  <si>
    <t>Stakeholder engagement</t>
  </si>
  <si>
    <t>GRI 3: Material Topics 2021</t>
  </si>
  <si>
    <t>Topic disclosures</t>
  </si>
  <si>
    <t>page 30</t>
  </si>
  <si>
    <t>We are proud to report there have been no reported incidents of corruption, fraud or legal actions related to anti-competitive behaviour during FY24, and we have had no incidences raised through the whistle blower procedure.</t>
  </si>
  <si>
    <t>page 43</t>
  </si>
  <si>
    <t>page 44</t>
  </si>
  <si>
    <t>page 27</t>
  </si>
  <si>
    <t>page 33</t>
  </si>
  <si>
    <t>All workers are free to exercise their right to form and/or join trade unions and bargain collectively and exercise their right to freedom of expression.</t>
  </si>
  <si>
    <t>page 41</t>
  </si>
  <si>
    <t>Suppliers are strictly prohibited from engaging in forced or compulsory labour and child labour.</t>
  </si>
  <si>
    <t>We conduct thorough checks to prevent child labour and implement necessary remediation measures.</t>
  </si>
  <si>
    <t>At Hansen, we maintain rigorous employment practices, prohibiting forced, bonded, or indentured labour and supporting the principle of freely chosen employment.</t>
  </si>
  <si>
    <t>pages 35 &amp; 36</t>
  </si>
  <si>
    <t>page 33 &amp; 34</t>
  </si>
  <si>
    <t>pages 29, 46 &amp; 47</t>
  </si>
  <si>
    <t>page 10</t>
  </si>
  <si>
    <t>page 40</t>
  </si>
  <si>
    <t>Environmental Footprint of Hardware Infrastructure</t>
  </si>
  <si>
    <t>TC-SI-130a.1</t>
  </si>
  <si>
    <t>TC-SI-130a.2</t>
  </si>
  <si>
    <t>Data Privacy &amp; Freedom of Expression</t>
  </si>
  <si>
    <t>TC-SI-220a.1</t>
  </si>
  <si>
    <t>TC-SI-220a.2</t>
  </si>
  <si>
    <t>Number of users whose information is used for secondary purposes</t>
  </si>
  <si>
    <t>TC-SI-220a.3</t>
  </si>
  <si>
    <t>TC-SI-220a.4</t>
  </si>
  <si>
    <t>Data Security</t>
  </si>
  <si>
    <t>TC-SI-230a.1</t>
  </si>
  <si>
    <t>TC-SI-230a.2</t>
  </si>
  <si>
    <t>Recruiting &amp; Managing a Global, Diverse &amp; Skilled Workforce</t>
  </si>
  <si>
    <t>TC-SI-330a.1</t>
  </si>
  <si>
    <t>TC-SI-330a.2</t>
  </si>
  <si>
    <t>Employee engagement as a percentage</t>
  </si>
  <si>
    <t>TC-SI-330a.3</t>
  </si>
  <si>
    <t>TC-SI-520a.1</t>
  </si>
  <si>
    <t>Managing Systemic Risks from Technology Disruptions</t>
  </si>
  <si>
    <t>TC-SI-550a.1</t>
  </si>
  <si>
    <t>TC-SI-550a.2</t>
  </si>
  <si>
    <t>Description of business continuity risks related to disruptions of operations</t>
  </si>
  <si>
    <t>(1) Total water withdrawn, (2) total water consumed; percentage of each in regions with High or Extremely High Baseline Water Stress</t>
  </si>
  <si>
    <t>TC-SI-130a.3</t>
  </si>
  <si>
    <t>Discussion of the integration of environmental considerations into strategic planning for data centre needs</t>
  </si>
  <si>
    <t>Description of policies and practices relating to targeted advertising and user privacy</t>
  </si>
  <si>
    <t>TC-SI-220a.5</t>
  </si>
  <si>
    <t>Description of approach to identifying and addressing data security risks, including use of third-party cybersecurity standards</t>
  </si>
  <si>
    <t>Intellectual Property Protection &amp; Competitive Behaviour</t>
  </si>
  <si>
    <t>List of countries where core products or services are subject to government- required monitoring, blocking, content filtering, or censoring</t>
  </si>
  <si>
    <t>Total amount of monetary losses as a result of legal proceedings associated with user privacy</t>
  </si>
  <si>
    <t>Total amount of monetary losses as a result of legal proceedings associated with anti-competitive behaviour regulations</t>
  </si>
  <si>
    <t>NOTES</t>
  </si>
  <si>
    <t>HANSEN SOURCE</t>
  </si>
  <si>
    <t>(1) Total energy consumed, (2) percentage grid electricity and (3) percentage renewable</t>
  </si>
  <si>
    <t>PAGE</t>
  </si>
  <si>
    <t>Percentage of (1) gender and (2) diversity group representation for (a) executive management, (b) non-executive management, (c) technical employees, and (d) all other employees</t>
  </si>
  <si>
    <t>Number of (1) performance issues and (2) service disruptions; (3) total customer downtime</t>
  </si>
  <si>
    <t>(1) Number of law enforcement requests for user information, (2) number of users whose information was requested, (3) percentage resulting in disclosure</t>
  </si>
  <si>
    <t xml:space="preserve">Hansen complies with global data security and privacy standards such as GDPR, CCPA, NIST CSF, and ISO 27001. Hansen's Information Security Management System includes processes to detect, report, assess and monitor data security risks, ensuring appropriate management oversight and resource allocation to treat risks. </t>
  </si>
  <si>
    <t>We apply General Data Protection Regulation (GDPR) equivalent data privacy requirements to all activities which involve the collection, processing, and management of personal data, unless a local jurisdiction requires otherwise.</t>
  </si>
  <si>
    <t>Software &amp; IT Services</t>
  </si>
  <si>
    <t>INDUSTRY STANDARD | VERSION 2023-12</t>
  </si>
  <si>
    <t>LOCATION / RESPONSE</t>
  </si>
  <si>
    <t>GRI STANDARD</t>
  </si>
  <si>
    <t>None. Hansen performs regular transfer risk assessments, assessing the countries in which Hansen operates, to ensure we are comfortable around data being held or processed there.</t>
  </si>
  <si>
    <t>page 6</t>
  </si>
  <si>
    <t>Statement of Use and Disclaimers</t>
  </si>
  <si>
    <t>Supporting Links</t>
  </si>
  <si>
    <t>Hansen Technologies — Power The Next (hansencx.com)</t>
  </si>
  <si>
    <t>Financial Reports &amp; Presentations — Hansen Technologies (hansencx.com)</t>
  </si>
  <si>
    <t>Hansen Technologies Limited - SASB Index</t>
  </si>
  <si>
    <t>Legal actions for anti-competitive behaviour, anti-trust, and monopoly practices</t>
  </si>
  <si>
    <t>Operations and suppliers at significant risk for incidents of child labour</t>
  </si>
  <si>
    <t>Operations and suppliers at significant risk for incidents of forced or compulsory labour</t>
  </si>
  <si>
    <t>Hansen aligns its sustainability reporting with its financial reporting</t>
  </si>
  <si>
    <t>Hansen includes all its subsidiaries in its financial reporting</t>
  </si>
  <si>
    <t xml:space="preserve">At Hansen a diverse, equitable and inclusive workforce is at the heart of our corporate values. In FY24, we took the significant step of benchmarking our unadjusted average and median gender pay gap. </t>
  </si>
  <si>
    <t>pages 40</t>
  </si>
  <si>
    <t>pages 28 - 31</t>
  </si>
  <si>
    <t>pages 43</t>
  </si>
  <si>
    <t>pages 20, 40, 51 &amp; 52</t>
  </si>
  <si>
    <t>page 5</t>
  </si>
  <si>
    <t>page 3</t>
  </si>
  <si>
    <t>pages 4 &amp; 5</t>
  </si>
  <si>
    <t>2-1 Organisational details</t>
  </si>
  <si>
    <t>2-2 Entities included in the organisation's sustainability reporting</t>
  </si>
  <si>
    <t>Hansen Technologies Limited - GRI Content Index</t>
  </si>
  <si>
    <t>GRI 205: Anti-corruption 2016</t>
  </si>
  <si>
    <t>GRI 201: Economic Performance 2016</t>
  </si>
  <si>
    <t>GRI 2: General Disclosures 2021</t>
  </si>
  <si>
    <t>GRI 207: Tax 2019</t>
  </si>
  <si>
    <t>GRI 306: Waste 2020</t>
  </si>
  <si>
    <t>GRI 401: Employment 2016</t>
  </si>
  <si>
    <t>GRI 403: Occupational Health and Safety 2018</t>
  </si>
  <si>
    <t>GRI 404: Training and Education 2016</t>
  </si>
  <si>
    <t>GRI 406: Non-discrimination 2016</t>
  </si>
  <si>
    <t>GRI 405: Diversity and Equal Opportunity 2016</t>
  </si>
  <si>
    <t>GRI 407: Freedom of Association and Collective Bargaining 2016</t>
  </si>
  <si>
    <t>GRI 408: Child Labor 2016</t>
  </si>
  <si>
    <t>GRI 409: Forced or Compulsory Labor 2016</t>
  </si>
  <si>
    <t>GRI 414: Supplier Social Assessment 2016</t>
  </si>
  <si>
    <t>GRI 415: Public Policy 2016</t>
  </si>
  <si>
    <t>GRI 418: Customer Privacy 2016</t>
  </si>
  <si>
    <t>TM Forum</t>
  </si>
  <si>
    <t>GRI 206: Anti-competitive Behaviour 2016</t>
  </si>
  <si>
    <t>All amounts are expressed in Australian dollars unless another currency is indicated.</t>
  </si>
  <si>
    <t>Environment</t>
  </si>
  <si>
    <t>Scope</t>
  </si>
  <si>
    <t>FY24</t>
  </si>
  <si>
    <t>FY23</t>
  </si>
  <si>
    <t>FY22</t>
  </si>
  <si>
    <t>Electricity</t>
  </si>
  <si>
    <t>Scope 2</t>
  </si>
  <si>
    <t>Scope 3</t>
  </si>
  <si>
    <t>Total Emissions</t>
  </si>
  <si>
    <t>Waste</t>
  </si>
  <si>
    <t>Total</t>
  </si>
  <si>
    <t>Yes</t>
  </si>
  <si>
    <t>Hansen Technologies Limited - Environment Metrics</t>
  </si>
  <si>
    <t>Social</t>
  </si>
  <si>
    <t>FY25</t>
  </si>
  <si>
    <t>Unit</t>
  </si>
  <si>
    <t>Percentage of women on Hansen's Board</t>
  </si>
  <si>
    <t>Target</t>
  </si>
  <si>
    <t>%</t>
  </si>
  <si>
    <t>Percentage of women in senior leadership roles</t>
  </si>
  <si>
    <t>$</t>
  </si>
  <si>
    <t xml:space="preserve">Gender diversity </t>
  </si>
  <si>
    <t>Ratio of CEO to median employee compensation</t>
  </si>
  <si>
    <t>Ratio</t>
  </si>
  <si>
    <t>19:1</t>
  </si>
  <si>
    <t>#</t>
  </si>
  <si>
    <t>Average training hours per FTE for women</t>
  </si>
  <si>
    <t>Average training hours per FTE for men</t>
  </si>
  <si>
    <t>Average training hours per FTE</t>
  </si>
  <si>
    <t>People receiving regular performance reviews</t>
  </si>
  <si>
    <t>People with individualised goals</t>
  </si>
  <si>
    <t>Employee engagement</t>
  </si>
  <si>
    <t>Hansen Technologies Limited - Social Metrics</t>
  </si>
  <si>
    <t>Health and Safety</t>
  </si>
  <si>
    <t>Lost time injury frequency rate</t>
  </si>
  <si>
    <t>Upward mobility</t>
  </si>
  <si>
    <t>(TC-SI-330a.2)</t>
  </si>
  <si>
    <t>Parental Leave</t>
  </si>
  <si>
    <t>Percentage of employees covered by Hansen's Health &amp; Safety Policy</t>
  </si>
  <si>
    <t>Number of Acts of Impact</t>
  </si>
  <si>
    <t>Total donations</t>
  </si>
  <si>
    <t>Kilos</t>
  </si>
  <si>
    <t>Human Rights</t>
  </si>
  <si>
    <t>Human Rights training completion</t>
  </si>
  <si>
    <t>Hansen Technologies Limited - Governance Metrics</t>
  </si>
  <si>
    <t>Risk and resilience</t>
  </si>
  <si>
    <t>Ethical business practices</t>
  </si>
  <si>
    <t>Percentage of employees covered</t>
  </si>
  <si>
    <t>Completion rate</t>
  </si>
  <si>
    <t>Number of whistleblower complaints related to human rights or modern slavery risks</t>
  </si>
  <si>
    <t>Wage equality</t>
  </si>
  <si>
    <t>Number of whistleblower complaints relating to ethical business practices</t>
  </si>
  <si>
    <t>Number of legal actions or proceedings relating to anti-competitive behaviour</t>
  </si>
  <si>
    <t>Number of incidents of corruption identified</t>
  </si>
  <si>
    <t>Number of incidents of fraud identified</t>
  </si>
  <si>
    <t>Number of active collective bargaining agreements</t>
  </si>
  <si>
    <t>Number of reported incidents of discrimination</t>
  </si>
  <si>
    <t>Number of reported incidents of harassment</t>
  </si>
  <si>
    <r>
      <t>Scope 1</t>
    </r>
    <r>
      <rPr>
        <vertAlign val="superscript"/>
        <sz val="11"/>
        <color theme="1"/>
        <rFont val="Arial Nova Light"/>
        <family val="2"/>
      </rPr>
      <t>4</t>
    </r>
  </si>
  <si>
    <r>
      <t>Scope 2</t>
    </r>
    <r>
      <rPr>
        <vertAlign val="superscript"/>
        <sz val="11"/>
        <color theme="1"/>
        <rFont val="Arial Nova Light"/>
        <family val="2"/>
      </rPr>
      <t>5</t>
    </r>
  </si>
  <si>
    <r>
      <t>FY22</t>
    </r>
    <r>
      <rPr>
        <b/>
        <vertAlign val="superscript"/>
        <sz val="11"/>
        <color rgb="FF0099D4"/>
        <rFont val="Arial Nova Light"/>
        <family val="2"/>
      </rPr>
      <t>2</t>
    </r>
  </si>
  <si>
    <t>Offset</t>
  </si>
  <si>
    <r>
      <t>Number of enterprise wide risk reviews conducted</t>
    </r>
    <r>
      <rPr>
        <vertAlign val="superscript"/>
        <sz val="11"/>
        <rFont val="Arial Nova Light"/>
        <family val="2"/>
      </rPr>
      <t>1</t>
    </r>
  </si>
  <si>
    <t xml:space="preserve">Findings from the annual enterprise wide risk review are presented to the Audit and Risk Committee. </t>
  </si>
  <si>
    <t>Scope 2 emissions are from purchased electricity for Hansen's offices in Australia. Reported Scope 2 figures for FY24 are market-based. Scope 2 data prior to FY24 is location-based.</t>
  </si>
  <si>
    <t>Hansen</t>
  </si>
  <si>
    <t>EMEA</t>
  </si>
  <si>
    <t>APAC</t>
  </si>
  <si>
    <t>Male</t>
  </si>
  <si>
    <t>Female</t>
  </si>
  <si>
    <t>AMERICAS</t>
  </si>
  <si>
    <t>&lt;25</t>
  </si>
  <si>
    <t>25-34</t>
  </si>
  <si>
    <t>35-44</t>
  </si>
  <si>
    <t>45-59</t>
  </si>
  <si>
    <t>&gt;60</t>
  </si>
  <si>
    <t>Region</t>
  </si>
  <si>
    <t>Age Group</t>
  </si>
  <si>
    <t>Reported Incidents or discrimination or harassment</t>
  </si>
  <si>
    <t>Economic Contribution</t>
  </si>
  <si>
    <t>Americas</t>
  </si>
  <si>
    <t>The unadjusted pay gap is based on median salaries excluding senior leaders.</t>
  </si>
  <si>
    <t>$m</t>
  </si>
  <si>
    <t xml:space="preserve">Non-discrimination </t>
  </si>
  <si>
    <t>(GRI 406-1)</t>
  </si>
  <si>
    <t>Operations in which the right to freedom of association may be at risk</t>
  </si>
  <si>
    <t>Operations at significant risk for incidents of child labour</t>
  </si>
  <si>
    <t>Public Policy</t>
  </si>
  <si>
    <t>(GRI 415-1)</t>
  </si>
  <si>
    <t>Requests &amp; Breaches</t>
  </si>
  <si>
    <t>Number of law enforcement requests for user information</t>
  </si>
  <si>
    <t>Countries where core products or services are subject to government- required monitoring, blocking, content filtering, or censoring</t>
  </si>
  <si>
    <t>(TC-SI-330a.3)</t>
  </si>
  <si>
    <t>Sustainability data and metrics relate to Hansen's global operations unless otherwise noted.</t>
  </si>
  <si>
    <t>This Hansen Sustainability Databook summarises, Environmental, Social and Governance (ESG) related data and metrics and forms part of Hansen's annual sustainability reporting suite.</t>
  </si>
  <si>
    <r>
      <t xml:space="preserve">Electricity </t>
    </r>
    <r>
      <rPr>
        <b/>
        <vertAlign val="superscript"/>
        <sz val="16"/>
        <color theme="4"/>
        <rFont val="Arial Nova Cond"/>
        <family val="2"/>
      </rPr>
      <t>1</t>
    </r>
  </si>
  <si>
    <t>Hansen is committed to maintaining the highest standards of ethics and integrity across all levels of its operations. Our focus on maintaining strong governance and security practices to ensure transparency, accountability and ethical conduct, and a proactive approach to risk management, are key enablers of our Sustainability Strategy.</t>
  </si>
  <si>
    <r>
      <t>Renewable energy consumption/total energy consumption</t>
    </r>
    <r>
      <rPr>
        <b/>
        <vertAlign val="superscript"/>
        <sz val="11"/>
        <color theme="1"/>
        <rFont val="Arial Nova Light"/>
        <family val="2"/>
      </rPr>
      <t>1</t>
    </r>
  </si>
  <si>
    <r>
      <t>Climate Active Carbon Neutral Certification Achieved</t>
    </r>
    <r>
      <rPr>
        <b/>
        <vertAlign val="superscript"/>
        <sz val="11"/>
        <color theme="1"/>
        <rFont val="Arial Nova Light"/>
        <family val="2"/>
      </rPr>
      <t>1</t>
    </r>
  </si>
  <si>
    <t>Full Time - Male</t>
  </si>
  <si>
    <t>Full Time - Female</t>
  </si>
  <si>
    <t>Part Time - Male</t>
  </si>
  <si>
    <t>Employee Type</t>
  </si>
  <si>
    <t>New Hires</t>
  </si>
  <si>
    <t>Awards and recognition</t>
  </si>
  <si>
    <t>Number of legal actions or proceedings relating to corruption</t>
  </si>
  <si>
    <t>Number of legal proceedings associated with environmental regulations</t>
  </si>
  <si>
    <t>Mandatory General Data Protection and Regulation (GDPR) &amp; Security Essentials training are conducted on an annual basis.</t>
  </si>
  <si>
    <r>
      <t>General Data Protection and Regulation (GDPR) training</t>
    </r>
    <r>
      <rPr>
        <b/>
        <vertAlign val="superscript"/>
        <sz val="11"/>
        <color theme="4"/>
        <rFont val="Arial Nova Light"/>
        <family val="2"/>
      </rPr>
      <t>1</t>
    </r>
  </si>
  <si>
    <r>
      <t>Security Essentials training</t>
    </r>
    <r>
      <rPr>
        <b/>
        <vertAlign val="superscript"/>
        <sz val="11"/>
        <color theme="4"/>
        <rFont val="Arial Nova Light"/>
        <family val="2"/>
      </rPr>
      <t>1</t>
    </r>
  </si>
  <si>
    <r>
      <t>Target</t>
    </r>
    <r>
      <rPr>
        <b/>
        <vertAlign val="superscript"/>
        <sz val="11"/>
        <color rgb="FF0099D4"/>
        <rFont val="Arial Nova Light"/>
        <family val="2"/>
      </rPr>
      <t>2</t>
    </r>
  </si>
  <si>
    <r>
      <t>Target</t>
    </r>
    <r>
      <rPr>
        <b/>
        <vertAlign val="superscript"/>
        <sz val="11"/>
        <color rgb="FF0099D4"/>
        <rFont val="Arial Nova Light"/>
        <family val="2"/>
      </rPr>
      <t>7</t>
    </r>
  </si>
  <si>
    <t>Dividends paid during the year - net of dividend reinvestment.</t>
  </si>
  <si>
    <t>Hansen's FY25 Sustainability Report is contained with and published with its FY25 Annual Report</t>
  </si>
  <si>
    <t>(GRI 2-27)</t>
  </si>
  <si>
    <t>207-4</t>
  </si>
  <si>
    <t>Country-by-country reporting</t>
  </si>
  <si>
    <t>Effective Tax Rate</t>
  </si>
  <si>
    <t>Payments to governments (tax paid)</t>
  </si>
  <si>
    <t>Survey Completion</t>
  </si>
  <si>
    <r>
      <t>Scope 3</t>
    </r>
    <r>
      <rPr>
        <vertAlign val="superscript"/>
        <sz val="11"/>
        <color theme="1"/>
        <rFont val="Arial Nova Light"/>
        <family val="2"/>
      </rPr>
      <t>6</t>
    </r>
  </si>
  <si>
    <t>Hansen Technologies Limited - Sustainability Databook and GRI &amp; SASB Indices</t>
  </si>
  <si>
    <t>Activity Data (MWh)</t>
  </si>
  <si>
    <t>Renewable Energy</t>
  </si>
  <si>
    <t>FY25 Annual Report</t>
  </si>
  <si>
    <t>During FY25, we are very proud to report our Lost Time Injury Frequency Rate (LTIFR) across our global operations is 0.</t>
  </si>
  <si>
    <t>(TC-SI-220a.3,4&amp;5; TC-SI-230a.1)</t>
  </si>
  <si>
    <t>Operations at significant risk for incidents of forced or compulsory labour</t>
  </si>
  <si>
    <r>
      <t>Suppliers at significant risk for incidents of child labor</t>
    </r>
    <r>
      <rPr>
        <vertAlign val="superscript"/>
        <sz val="11"/>
        <color theme="1"/>
        <rFont val="Arial Nova Light"/>
        <family val="2"/>
      </rPr>
      <t>1</t>
    </r>
  </si>
  <si>
    <r>
      <t>Suppliers at significant risk for incidents of forced or compulsory labor</t>
    </r>
    <r>
      <rPr>
        <vertAlign val="superscript"/>
        <sz val="11"/>
        <color theme="1"/>
        <rFont val="Arial Nova Light"/>
        <family val="2"/>
      </rPr>
      <t>1</t>
    </r>
  </si>
  <si>
    <t>Workers are prohibited from making of political contributions on behalf of Hansen including providing financial donations, loans, sponsorships, retainers, or the support of organisations funding political campaigns/parties such as Political Action Committees or Associated Entities.</t>
  </si>
  <si>
    <t>(TC-SI-130a.1)</t>
  </si>
  <si>
    <t>There have been no significant instances of non-compliance with laws or regulations resulting in administrative or judicial sanctions or fines during the period.</t>
  </si>
  <si>
    <t>Hansen Technologies Limited has reported the information cited in this GRI content index for the period 1 July 2024 to 30 June 2025 with reference to the GRI Standards, GRI 1: Foundation 2021.
The GRI content index specifies each of the GRI Standards used and lists the location of all disclosures.</t>
  </si>
  <si>
    <r>
      <rPr>
        <b/>
        <sz val="11"/>
        <color rgb="FFFFFFFF"/>
        <rFont val="Arial Nova Light"/>
        <family val="2"/>
      </rPr>
      <t>CODE</t>
    </r>
  </si>
  <si>
    <r>
      <rPr>
        <b/>
        <sz val="11"/>
        <color rgb="FFFFFFFF"/>
        <rFont val="Arial Nova Light"/>
        <family val="2"/>
      </rPr>
      <t>METRIC</t>
    </r>
  </si>
  <si>
    <t>Hansen considers carefully the water usage of all our third party data centre providers. Our data centre providers globally have emissions reductions targets including the careful usage of water resources.</t>
  </si>
  <si>
    <t>Corporate Sustainability</t>
  </si>
  <si>
    <t>Hansen's FY25 Sustainability Report covers the period from 1 July 2024 – 30 June 2025.</t>
  </si>
  <si>
    <t>Hansen Board Charter</t>
  </si>
  <si>
    <t>Hansen Remuneration Committee Charter</t>
  </si>
  <si>
    <t>Audit Risk Charter</t>
  </si>
  <si>
    <t>Code of Conduct</t>
  </si>
  <si>
    <t>Whistleblower Policy</t>
  </si>
  <si>
    <t>Hansen Investor Relations</t>
  </si>
  <si>
    <t>Human Rights Policy</t>
  </si>
  <si>
    <t>Risk Management Policy</t>
  </si>
  <si>
    <t>Continuous Disclosure Policy</t>
  </si>
  <si>
    <t>Hansen Modern Slavery Statement</t>
  </si>
  <si>
    <t>Securities Trading Policy</t>
  </si>
  <si>
    <t>Waste E-Waste Management Policy</t>
  </si>
  <si>
    <t>(GRI 2-2,3,24&amp;26)</t>
  </si>
  <si>
    <t>(GRI 418-1)</t>
  </si>
  <si>
    <t>(GRI 205-1&amp;3; 206-1)</t>
  </si>
  <si>
    <t>(GRI 201-1; 207-4)</t>
  </si>
  <si>
    <t>(TC-SI-520a.1)</t>
  </si>
  <si>
    <t>GHG Emissions</t>
  </si>
  <si>
    <t>Health, Safety &amp; Wellbeing</t>
  </si>
  <si>
    <t>Diversity, Equity &amp; Inclusion</t>
  </si>
  <si>
    <t>Talent Attraction &amp; Retention</t>
  </si>
  <si>
    <t>Community Engagement</t>
  </si>
  <si>
    <t>Ethics &amp; Transparency</t>
  </si>
  <si>
    <t>Data Privacy &amp; Cyber Security</t>
  </si>
  <si>
    <t>Workers are prohibited from making political contributions on behalf of Hansen including providing financial donations, loans, sponsorships, retainers, or the support of organisations funding political campaigns/parties such as Political Action Committees or Associated Entities (Lobbying).</t>
  </si>
  <si>
    <t>All information contained in this Databook and adjoining indices should be read in conjunction with Hansen's financial reports and market releases on ASX.</t>
  </si>
  <si>
    <t>Hazards identified and rectified in the workplace</t>
  </si>
  <si>
    <t>Ethics Training</t>
  </si>
  <si>
    <t>Workplace &amp; behaviours (ethics) and safety at work training</t>
  </si>
  <si>
    <r>
      <t>IS0 27001 &amp; 9001 Coverage</t>
    </r>
    <r>
      <rPr>
        <b/>
        <vertAlign val="superscript"/>
        <sz val="11"/>
        <color theme="4"/>
        <rFont val="Arial Nova Light"/>
        <family val="2"/>
      </rPr>
      <t>2</t>
    </r>
  </si>
  <si>
    <t>ISO 27001 certification</t>
  </si>
  <si>
    <t>ISO 9001 certification</t>
  </si>
  <si>
    <r>
      <t>Hansen Australia GHG emissions (tCO</t>
    </r>
    <r>
      <rPr>
        <b/>
        <vertAlign val="subscript"/>
        <sz val="11"/>
        <color theme="4"/>
        <rFont val="Arial Nova Light"/>
        <family val="2"/>
      </rPr>
      <t>2</t>
    </r>
    <r>
      <rPr>
        <b/>
        <sz val="11"/>
        <color theme="4"/>
        <rFont val="Arial Nova Light"/>
        <family val="2"/>
      </rPr>
      <t>-e)</t>
    </r>
    <r>
      <rPr>
        <b/>
        <vertAlign val="superscript"/>
        <sz val="11"/>
        <color theme="4"/>
        <rFont val="Arial Nova Light"/>
        <family val="2"/>
      </rPr>
      <t>1,2,3</t>
    </r>
  </si>
  <si>
    <r>
      <t>Location Based Approach (tCO</t>
    </r>
    <r>
      <rPr>
        <b/>
        <vertAlign val="subscript"/>
        <sz val="11"/>
        <color theme="10"/>
        <rFont val="Arial Nova Light"/>
        <family val="2"/>
      </rPr>
      <t>2</t>
    </r>
    <r>
      <rPr>
        <b/>
        <sz val="11"/>
        <color theme="10"/>
        <rFont val="Arial Nova Light"/>
        <family val="2"/>
      </rPr>
      <t>-e)</t>
    </r>
    <r>
      <rPr>
        <b/>
        <vertAlign val="superscript"/>
        <sz val="11"/>
        <color theme="10"/>
        <rFont val="Arial Nova Light"/>
        <family val="2"/>
      </rPr>
      <t>1</t>
    </r>
  </si>
  <si>
    <r>
      <t>Market Based Approach (tCO</t>
    </r>
    <r>
      <rPr>
        <b/>
        <vertAlign val="subscript"/>
        <sz val="11"/>
        <color theme="10"/>
        <rFont val="Arial Nova Light"/>
        <family val="2"/>
      </rPr>
      <t>2</t>
    </r>
    <r>
      <rPr>
        <b/>
        <sz val="11"/>
        <color theme="10"/>
        <rFont val="Arial Nova Light"/>
        <family val="2"/>
      </rPr>
      <t>-e)</t>
    </r>
    <r>
      <rPr>
        <b/>
        <vertAlign val="superscript"/>
        <sz val="11"/>
        <color theme="10"/>
        <rFont val="Arial Nova Light"/>
        <family val="2"/>
      </rPr>
      <t>1</t>
    </r>
  </si>
  <si>
    <t>Stationary Fuels</t>
  </si>
  <si>
    <t>Synthetic Greenhouse Gases</t>
  </si>
  <si>
    <t>Advertising &amp; Marketing Services</t>
  </si>
  <si>
    <t>Business Travel</t>
  </si>
  <si>
    <t>Construction &amp; Repair Services</t>
  </si>
  <si>
    <t>Employees</t>
  </si>
  <si>
    <t>Food &amp; Beverage</t>
  </si>
  <si>
    <t>ICT Equipment</t>
  </si>
  <si>
    <t>ICT Services</t>
  </si>
  <si>
    <t>Investments</t>
  </si>
  <si>
    <t>Office Supplies &amp; Services</t>
  </si>
  <si>
    <t>Postage, Courier &amp; Logistics</t>
  </si>
  <si>
    <t>Products, Materials &amp; Equipment</t>
  </si>
  <si>
    <t>Professional Services</t>
  </si>
  <si>
    <t>Water &amp; Wastewater</t>
  </si>
  <si>
    <t xml:space="preserve">Hansen engaged an independent consultant to calculate its emissions in line with the GHG Protocol Corporate Accounting and Reporting Standard. Emissions above have been calculated for Hansen's Australia based operations only. </t>
  </si>
  <si>
    <t xml:space="preserve">Scope 1 emissions are direct emissions combusted on site from stationary diesel energy. This was used in backup power generators for Hansen's own data centre. This data centre have been decommissioned as at 31 December 2024. </t>
  </si>
  <si>
    <r>
      <t>Australia Only - Revenue tCO</t>
    </r>
    <r>
      <rPr>
        <vertAlign val="subscript"/>
        <sz val="11"/>
        <color theme="1"/>
        <rFont val="Arial Nova Light"/>
        <family val="2"/>
      </rPr>
      <t>2</t>
    </r>
    <r>
      <rPr>
        <sz val="11"/>
        <color theme="1"/>
        <rFont val="Arial Nova Light"/>
        <family val="2"/>
      </rPr>
      <t>-e/million AUD</t>
    </r>
    <r>
      <rPr>
        <vertAlign val="superscript"/>
        <sz val="11"/>
        <color theme="10"/>
        <rFont val="Arial Nova Light"/>
        <family val="2"/>
      </rPr>
      <t>1</t>
    </r>
  </si>
  <si>
    <t>Australian Electricity Emissions and Usage</t>
  </si>
  <si>
    <t>Emissions and usage data for Australian operations only. Scope 2 emissions relate to direct electricity consumption for Hansen's facilities. Scope 3 emissions relate to emissions from electricity consumed as a share of base building of leased premises.</t>
  </si>
  <si>
    <t>Australia Only - Climate Active Carbon Neutral Certification</t>
  </si>
  <si>
    <t>Global Legal Proceedings Associated with Environmental Regulations</t>
  </si>
  <si>
    <t>Market Based Approach Scope 1 &amp; 2 data FY22 not available.</t>
  </si>
  <si>
    <t>regularly monitor and record emissions and have set specific reduction targets (either though SBTi or Similar)</t>
  </si>
  <si>
    <t>regularly monitor and record emissions but have not yet set reduction targets</t>
  </si>
  <si>
    <t>have specific policies on anti-bribery, corruption, fraud, money laundering or similar business ethics practices</t>
  </si>
  <si>
    <t>have Data Privacy and Cyber Security policies and provide specific training</t>
  </si>
  <si>
    <t>regularly monitor and record waste production</t>
  </si>
  <si>
    <t>have a formal written Supplier Code of Conduct</t>
  </si>
  <si>
    <t>Purchased goods &amp; services</t>
  </si>
  <si>
    <t>Business travel</t>
  </si>
  <si>
    <t>Employee commuting</t>
  </si>
  <si>
    <t>Capital goods</t>
  </si>
  <si>
    <t>Upstream leased assets</t>
  </si>
  <si>
    <t>Fuel and energy related activities</t>
  </si>
  <si>
    <t>Waste generated in operations</t>
  </si>
  <si>
    <r>
      <t>Scope 1</t>
    </r>
    <r>
      <rPr>
        <vertAlign val="superscript"/>
        <sz val="11"/>
        <color theme="1"/>
        <rFont val="Arial Nova Light"/>
        <family val="2"/>
      </rPr>
      <t>2</t>
    </r>
  </si>
  <si>
    <r>
      <t>Scope 2</t>
    </r>
    <r>
      <rPr>
        <vertAlign val="superscript"/>
        <sz val="11"/>
        <color theme="1"/>
        <rFont val="Arial Nova Light"/>
        <family val="2"/>
      </rPr>
      <t>3</t>
    </r>
  </si>
  <si>
    <t>Direct emissions such as those resulting from fuel use or refrigerant leakage.</t>
  </si>
  <si>
    <t>Indirect energy import such as purchased electricity, calculated using the market-based method.</t>
  </si>
  <si>
    <t>ensure fair work, safety, and modern slavery safeguards</t>
  </si>
  <si>
    <t>Coverage based on employee numbers in the country of certification. FY24 coverage excludes powercloud which was acquired in February 2024.</t>
  </si>
  <si>
    <r>
      <t>Number of extreme risks identified from the annual enterprise wide risk review</t>
    </r>
    <r>
      <rPr>
        <vertAlign val="superscript"/>
        <sz val="11"/>
        <rFont val="Arial Nova Light"/>
        <family val="2"/>
      </rPr>
      <t>2</t>
    </r>
  </si>
  <si>
    <t>Percentage of respondents</t>
  </si>
  <si>
    <t>Number of confirmed notifiable data breaches or security incidents reportable to global regulators</t>
  </si>
  <si>
    <t>Number of confirmed notifiable third party information security breaches</t>
  </si>
  <si>
    <t>~45%</t>
  </si>
  <si>
    <t>Collective Bargaining, Freedom of Association, Child Labour, &amp; Forced Labour</t>
  </si>
  <si>
    <t>During FY25 Hansen took the added step of surveying its material suppliers by spend across a range of sustainability topics. This assessment provided further comfort no material suppliers are at significant risk of child, forced or compulsory labour.</t>
  </si>
  <si>
    <t>Percentage of respondents that:</t>
  </si>
  <si>
    <t>Global</t>
  </si>
  <si>
    <t>Hansen's overarching target is to reduce the emissions intensity of its current and existing FY22 business operations in Australia by 50% from its FY22 intensity of 107.88 t CO2e per million dollars of revenue, by the end of 2026, and to ensure a reduction in the absolute emissions of its current and existing business FY22 operations in Australia by no less than 40% by the end of FY2026 from FY22.</t>
  </si>
  <si>
    <t>In FY25, Hansen initiated a targeted supplier self assessment of sustainability criteria for a its material suppliers, evaluating their Environmental, Social, and Governance (ESG) performance.</t>
  </si>
  <si>
    <t>Hansen Australia's emissions are calculated using activity data for the full financial year on a retrospective basis.</t>
  </si>
  <si>
    <r>
      <t>Scope 3</t>
    </r>
    <r>
      <rPr>
        <vertAlign val="superscript"/>
        <sz val="11"/>
        <color theme="1"/>
        <rFont val="Arial Nova Light"/>
        <family val="2"/>
      </rPr>
      <t>4</t>
    </r>
  </si>
  <si>
    <t>Scope 3 has also been calculated using the market-based method to account for the renewable electricity consumption of base buildings.</t>
  </si>
  <si>
    <t>Australia Only - Renewable Energy</t>
  </si>
  <si>
    <t>The reported emissions have been reviewed and certified by Climate Active.</t>
  </si>
  <si>
    <t>Median unadjusted gender pay gap for senior leaders</t>
  </si>
  <si>
    <t>Hansen is disclosing Carbon Emissions Intensity data for its Americas, APAC &amp; EMEA operations for the first time on a retrospective basis for FY24. This unaudited data supports transparency around Hansen's sustainability performance. As this is an initial disclosure, methodologies may evolve with improved data quality and changing standards. Hansen encourages users to consider the context of each metric, noting sustainability data is dynamic and may be updated in future reports.</t>
  </si>
  <si>
    <r>
      <t>FY24 GHG protocol summary - Market-based (tCO</t>
    </r>
    <r>
      <rPr>
        <b/>
        <vertAlign val="subscript"/>
        <sz val="11"/>
        <color theme="4"/>
        <rFont val="Arial Nova Light"/>
        <family val="2"/>
      </rPr>
      <t>2</t>
    </r>
    <r>
      <rPr>
        <b/>
        <sz val="11"/>
        <color theme="4"/>
        <rFont val="Arial Nova Light"/>
        <family val="2"/>
      </rPr>
      <t>-e)</t>
    </r>
    <r>
      <rPr>
        <b/>
        <vertAlign val="superscript"/>
        <sz val="11"/>
        <color theme="4"/>
        <rFont val="Arial Nova Light"/>
        <family val="2"/>
      </rPr>
      <t>1</t>
    </r>
    <r>
      <rPr>
        <b/>
        <sz val="11"/>
        <color theme="4"/>
        <rFont val="Arial Nova Light"/>
        <family val="2"/>
      </rPr>
      <t xml:space="preserve"> - excludes powercloud</t>
    </r>
  </si>
  <si>
    <t>Global Carbon Emissions Intensity - excludes powercloud</t>
  </si>
  <si>
    <t>Positive Trust</t>
  </si>
  <si>
    <t>Positive Inclusivity</t>
  </si>
  <si>
    <t>Positive Wellbeing</t>
  </si>
  <si>
    <t>Tracked re-purposed e-waste via Act of Impact</t>
  </si>
  <si>
    <t>~2,600</t>
  </si>
  <si>
    <t>~3,000</t>
  </si>
  <si>
    <t>Employee Numbers</t>
  </si>
  <si>
    <t>17:1</t>
  </si>
  <si>
    <t>Internal recruitment / Promotions</t>
  </si>
  <si>
    <t>Number of 'Interns/Trainee' hired</t>
  </si>
  <si>
    <r>
      <t>Training and Development</t>
    </r>
    <r>
      <rPr>
        <b/>
        <vertAlign val="superscript"/>
        <sz val="11"/>
        <color theme="4"/>
        <rFont val="Arial Nova Light"/>
        <family val="2"/>
      </rPr>
      <t>1</t>
    </r>
  </si>
  <si>
    <t>Excludes powercloud</t>
  </si>
  <si>
    <r>
      <t>FY24</t>
    </r>
    <r>
      <rPr>
        <vertAlign val="superscript"/>
        <sz val="11"/>
        <color theme="1"/>
        <rFont val="Arial Nova Light"/>
        <family val="2"/>
      </rPr>
      <t>1</t>
    </r>
  </si>
  <si>
    <r>
      <t>Median unadjusted gender pay gap</t>
    </r>
    <r>
      <rPr>
        <vertAlign val="superscript"/>
        <sz val="11"/>
        <color theme="4"/>
        <rFont val="Arial Nova Light"/>
        <family val="2"/>
      </rPr>
      <t>2</t>
    </r>
  </si>
  <si>
    <r>
      <t>FY24</t>
    </r>
    <r>
      <rPr>
        <b/>
        <vertAlign val="superscript"/>
        <sz val="11"/>
        <color theme="1"/>
        <rFont val="Arial Nova Light"/>
        <family val="2"/>
      </rPr>
      <t>1</t>
    </r>
  </si>
  <si>
    <t>FY24 data excludes powercloud</t>
  </si>
  <si>
    <r>
      <t>Responsible Supply Chain</t>
    </r>
    <r>
      <rPr>
        <b/>
        <vertAlign val="superscript"/>
        <sz val="16"/>
        <color theme="4"/>
        <rFont val="Arial Nova Cond"/>
        <family val="2"/>
      </rPr>
      <t>1</t>
    </r>
  </si>
  <si>
    <t>comply with Hansen's Supplier Code of Conduct</t>
  </si>
  <si>
    <r>
      <t>Material suppliers who completed supplier self assessment by total spend</t>
    </r>
    <r>
      <rPr>
        <vertAlign val="superscript"/>
        <sz val="11"/>
        <rFont val="Arial Nova Light"/>
        <family val="2"/>
      </rPr>
      <t>2</t>
    </r>
  </si>
  <si>
    <t xml:space="preserve">The extreme risk category reflects the highest risk category as per Hansen's Enterprise Risk Management Framework. </t>
  </si>
  <si>
    <t>Our global team is our biggest asset, and we are committed to creating an environment that is safe, inclusive and stimulating. We seek to ensure every individual we impact through our work is treated with dignity and respect; fostering a culture where human rights are front and centre.</t>
  </si>
  <si>
    <t>LinkedIn learning courses engaged with</t>
  </si>
  <si>
    <t>At Hansen, we embrace a precautionary approach to environmental challenges, actively pursuing initiatives that foster greater environmental responsibility while delivering economic value to our stakeholders. Hansen's commitment to minimising its environmental impact reaches beyond operations and extends throughout its supply chain.</t>
  </si>
  <si>
    <t>Suppliers percentage based on Hansen's total supplier spend.</t>
  </si>
  <si>
    <t>Scope 3 emissions represent Hansen’s indirect emissions within the company’s value chain. The categories presented here are adopted from Climate Active’s scope 3 emissions reporting categories.</t>
  </si>
  <si>
    <t>Hansen is disclosing Greenhouse Gas (GHG) emissions data for its Americas, APAC &amp; EMEA operations for the first time on a retrospective basis for FY24. This unaudited data supports transparency around Hansen's sustainability performance. As this is an initial disclosure, methodologies may evolve with improved data quality and changing standards. Hansen encourages users to consider the context of each metric, noting sustainability data is dynamic and may be updated in future reports.</t>
  </si>
  <si>
    <t>Emissions intensity is calculated based on revenue generated from Australian operations.</t>
  </si>
  <si>
    <t xml:space="preserve">Data provided is verified by Climate Active and contained within Public Disclosure Statements issued by Climate Active, which can be found on Hansen's Corporate Sustainability webpage. Renewable energy consumed relates to renewable electricity. </t>
  </si>
  <si>
    <t>Hansen's Head of Investor Relations &amp; Sustainability provides the Company’s annual Sustainability Report to the Hansen Board for approval prior to publishing.</t>
  </si>
  <si>
    <t>The data reported in the Sustainability Report is sourced from Hansen's HR systems using actual numbers at the end of the reporting period noted.
There were no significant fluctuations.</t>
  </si>
  <si>
    <t>During FY24, we shared our Supplier Code of Conduct with our suppliers confirming acknowledgment of, and compliance with the code. In FY25 Hansen did not identify any suppliers as having significant actual and potential negative social impacts.</t>
  </si>
  <si>
    <t>During FY25 there were no notifiable data breaches or security incidents reportable to global regulators.</t>
  </si>
  <si>
    <t>During FY25 there was no law enforcement requests for user information.</t>
  </si>
  <si>
    <t>We are proud to report there have been no reported incidents of corruption, fraud or legal actions related to anti-competitive behaviour during FY25, and we have had no incidences raised through the whistle blower procedure.</t>
  </si>
  <si>
    <t>Hansen uses personal data in a fair, lawful and transparent manner and generally speaking only uses data for its intended (primary) purpose. In some very limited cases Hansen may use aggregated (de-identified) data for other purposes (secondary), however Hansen ensures all appropriate consents are received prior to doing this.</t>
  </si>
  <si>
    <t>(1) Number of data breaches, (2) percentage are personal data breaches, (3) number of users affected</t>
  </si>
  <si>
    <t>Percentage of employees who require a work visa</t>
  </si>
  <si>
    <t xml:space="preserve">Hansen has less than 1% of our global workforce operating as foreign nationals. Hansen has mechanisms in place to ensure all employees meet the working rights of the country they are employed in. </t>
  </si>
  <si>
    <t>We are proud to report that in FY25 across our global operations we have had no incidence of reported discrimination or harassment.</t>
  </si>
  <si>
    <t>Part Time - Female</t>
  </si>
  <si>
    <t>Hansen aims to ensure that our systems uptime exceeds the various contractual SLA's across our product suite.</t>
  </si>
  <si>
    <t>Hansen’s Business Continuity and Disaster Recovery Plans are tested, updated, and reviewed on an annual basis. The testing ensures that access to critical systems, including backup environments, are restored and any potential disruption minimised.</t>
  </si>
  <si>
    <t>Commencing in FY22, our FY21 Australian operations were certified as carbon neutral by Climate Active and we are very proud to report that our Australian Operations have been certified as carbon neutral for four years in a row.</t>
  </si>
  <si>
    <t xml:space="preserve">As a software and services company Hansen's direct use of water is limited to that used in its office locations. Hansen's own data centre in Australia was largely decommissioned during FY24. </t>
  </si>
  <si>
    <t>We provide the information in this Sustainability Databook on an unaudited basis to increase transparency around Hansen's Sustainability / Environmental, Social, and Governance (ESG) performance. We acknowledge that sustainability and ESG metrics are subject to ongoing refinement. As definitions, methodologies, and data collection processes are enhanced, we expect the metrics to evolve accordingly. The calculation and assessment of sustainability data continually evolves due to advancements in data collection, improved analytical techniques, and alignment with changing standards. These changes are crucial for enhancing the accuracy and reliability of sustainability data for better decision-making and transparent reporting.</t>
  </si>
  <si>
    <r>
      <t>Payments to shareholders</t>
    </r>
    <r>
      <rPr>
        <vertAlign val="superscript"/>
        <sz val="11"/>
        <rFont val="Arial Nova Light"/>
        <family val="2"/>
      </rPr>
      <t>2</t>
    </r>
  </si>
  <si>
    <r>
      <t>EMEA</t>
    </r>
    <r>
      <rPr>
        <vertAlign val="superscript"/>
        <sz val="11"/>
        <rFont val="Arial Nova Light"/>
        <family val="2"/>
      </rPr>
      <t>1</t>
    </r>
  </si>
  <si>
    <t>pages 24-26</t>
  </si>
  <si>
    <t xml:space="preserve">We are proud to report there have been no reported incidents of corruption, fraud or legal actions related to anti-competitive behaviour during FY25, and we have had no incidences raised through the whistle blower procedure. </t>
  </si>
  <si>
    <t>Number of employees taking Parental Leave (including Secondary Carer)</t>
  </si>
  <si>
    <r>
      <t>Dollar value spent towards political lobbying</t>
    </r>
    <r>
      <rPr>
        <vertAlign val="superscript"/>
        <sz val="11"/>
        <rFont val="Arial Nova Light"/>
        <family val="2"/>
      </rPr>
      <t>1</t>
    </r>
  </si>
  <si>
    <r>
      <t>Dollar value of political donations</t>
    </r>
    <r>
      <rPr>
        <vertAlign val="superscript"/>
        <sz val="11"/>
        <rFont val="Arial Nova Light"/>
        <family val="2"/>
      </rPr>
      <t>1</t>
    </r>
  </si>
  <si>
    <t xml:space="preserve">Annual carbon footprint data is submitted to Climate Active for carbon neutral certification in arrears each year. </t>
  </si>
  <si>
    <t>The EMEA effective tax rate for FY24 sand FY25 has been impacted by the acquisition of powercloud and its associated acquisition accounting adjustments. powercloud, acquired in FY24, was loss making, contributing to the high effective tax rate that year while in FY25 tax losses in the powercloud business were recognised in the deferred tax asset balance reflecting the successful turnaround of the business and projections of performance over coming periods.</t>
  </si>
  <si>
    <t>Corporate Governance Statement 2025</t>
  </si>
  <si>
    <t>2025 Board Skills Matrix</t>
  </si>
  <si>
    <t>While we strive for accuracy and timeliness in our sustainability reporting, users should be aware that the data and methodologies presented here are subject to change as new information becomes available. We encourage stakeholders to consider the context provided around each metric and recognise sustainability data is inherently dynamic and may be revised in future reports.</t>
  </si>
  <si>
    <r>
      <t>Hansen's overarching target is to reduce the emissions intensity of its current and existing FY22 business operations in Australia by 50% from its FY22 intensity of 107.88 t CO</t>
    </r>
    <r>
      <rPr>
        <i/>
        <vertAlign val="subscript"/>
        <sz val="11"/>
        <color theme="1"/>
        <rFont val="Arial Nova Light"/>
        <family val="2"/>
      </rPr>
      <t>2</t>
    </r>
    <r>
      <rPr>
        <i/>
        <sz val="11"/>
        <color theme="1"/>
        <rFont val="Arial Nova Light"/>
        <family val="2"/>
      </rPr>
      <t>-e per million dollars of revenue, by the end of 2026, and to ensure a reduction in the absolute emissions of its current and existing business FY22 operations in Australia by no less than 40% by the end of FY2026 from FY22.</t>
    </r>
  </si>
  <si>
    <r>
      <t>Americas - tCO</t>
    </r>
    <r>
      <rPr>
        <vertAlign val="subscript"/>
        <sz val="11"/>
        <color theme="1"/>
        <rFont val="Arial Nova Light"/>
        <family val="2"/>
      </rPr>
      <t>2</t>
    </r>
    <r>
      <rPr>
        <sz val="11"/>
        <color theme="1"/>
        <rFont val="Arial Nova Light"/>
        <family val="2"/>
      </rPr>
      <t>-e/FTE</t>
    </r>
    <r>
      <rPr>
        <vertAlign val="superscript"/>
        <sz val="11"/>
        <color theme="1"/>
        <rFont val="Arial Nova Light"/>
        <family val="2"/>
      </rPr>
      <t>3</t>
    </r>
  </si>
  <si>
    <r>
      <t>APAC - tCO</t>
    </r>
    <r>
      <rPr>
        <vertAlign val="subscript"/>
        <sz val="11"/>
        <color theme="1"/>
        <rFont val="Arial Nova Light"/>
        <family val="2"/>
      </rPr>
      <t>2</t>
    </r>
    <r>
      <rPr>
        <sz val="11"/>
        <color theme="1"/>
        <rFont val="Arial Nova Light"/>
        <family val="2"/>
      </rPr>
      <t>-e/FTE</t>
    </r>
    <r>
      <rPr>
        <vertAlign val="superscript"/>
        <sz val="11"/>
        <color theme="1"/>
        <rFont val="Arial Nova Light"/>
        <family val="2"/>
      </rPr>
      <t>3</t>
    </r>
  </si>
  <si>
    <r>
      <t>EMEA - tCO</t>
    </r>
    <r>
      <rPr>
        <vertAlign val="subscript"/>
        <sz val="11"/>
        <color theme="1"/>
        <rFont val="Arial Nova Light"/>
        <family val="2"/>
      </rPr>
      <t>2</t>
    </r>
    <r>
      <rPr>
        <sz val="11"/>
        <color theme="1"/>
        <rFont val="Arial Nova Light"/>
        <family val="2"/>
      </rPr>
      <t>-e/FTE</t>
    </r>
    <r>
      <rPr>
        <vertAlign val="superscript"/>
        <sz val="11"/>
        <color theme="1"/>
        <rFont val="Arial Nova Light"/>
        <family val="2"/>
      </rPr>
      <t>3</t>
    </r>
  </si>
  <si>
    <r>
      <t>Total Hansen - tCO</t>
    </r>
    <r>
      <rPr>
        <b/>
        <vertAlign val="subscript"/>
        <sz val="11"/>
        <color theme="1"/>
        <rFont val="Arial Nova Light"/>
        <family val="2"/>
      </rPr>
      <t>2</t>
    </r>
    <r>
      <rPr>
        <b/>
        <sz val="11"/>
        <color theme="1"/>
        <rFont val="Arial Nova Light"/>
        <family val="2"/>
      </rPr>
      <t>-e/FTE3</t>
    </r>
  </si>
  <si>
    <t>GRI 102: Climate Change 2025</t>
  </si>
  <si>
    <t>102-1</t>
  </si>
  <si>
    <t>Transition Plan for Climate Change</t>
  </si>
  <si>
    <t>102-2</t>
  </si>
  <si>
    <t>Climate change adaptation plan</t>
  </si>
  <si>
    <t>102-4</t>
  </si>
  <si>
    <t>GHG emissions reduction targets and progress</t>
  </si>
  <si>
    <t>102-5</t>
  </si>
  <si>
    <t>Scope 1 GHG emissions</t>
  </si>
  <si>
    <t>102-6</t>
  </si>
  <si>
    <t>102-7</t>
  </si>
  <si>
    <t>102-8</t>
  </si>
  <si>
    <t>102-10</t>
  </si>
  <si>
    <t>Scope 2 GHG emissions</t>
  </si>
  <si>
    <t>Scope 3 GHG emissions</t>
  </si>
  <si>
    <t>Carbon credits</t>
  </si>
  <si>
    <t>GRI 103: Energy 2025</t>
  </si>
  <si>
    <t>103-1</t>
  </si>
  <si>
    <t>103-2</t>
  </si>
  <si>
    <t>103-3</t>
  </si>
  <si>
    <t>103-4</t>
  </si>
  <si>
    <t>103-5</t>
  </si>
  <si>
    <t>Energy policies and commitments</t>
  </si>
  <si>
    <t>Energy consumption and self-generation within the organisation</t>
  </si>
  <si>
    <t>Upstream and downstream energy consumption</t>
  </si>
  <si>
    <t>Reduction in energy consumption</t>
  </si>
  <si>
    <t>Occupational health services</t>
  </si>
  <si>
    <t>Hansen is progressing climate-related initiatives and assessing risks and opportunities as part of its broader strategy. While a formal transition plan is not yet in place, current actions will help shape its development in line with evolving expectations.</t>
  </si>
  <si>
    <t>(GRI 102-8)</t>
  </si>
  <si>
    <t>(GRI 102-10; 103-4)</t>
  </si>
  <si>
    <t>(GRI 103-2&amp;3)</t>
  </si>
  <si>
    <t>(GRI 102-1,2,4-7)</t>
  </si>
  <si>
    <t>(GRI 103-2-5)</t>
  </si>
  <si>
    <t>(GRI 401-3; 403-2,5&amp;9; 205-2)</t>
  </si>
  <si>
    <t>(GRI 404-1-3)</t>
  </si>
  <si>
    <t>(GRI 407-1; 408-1; 409-1)</t>
  </si>
  <si>
    <t>(GRI 2-7&amp;21; 401-1; 405-1&amp;2)</t>
  </si>
  <si>
    <t>(GRI 102-2; 103-1; 205-1; 306-4; 403-7&amp;8; 408-1; 409-1; 414-2)</t>
  </si>
  <si>
    <t>Hansen’s Audit &amp; Risk Committee (ARC), a subcommittee of Hansen’s Board, is responsible for overseeing Hansen’s Sustainability responsibilities. The ARC agenda includes annual reviews on all sustainability matters and climate-related risks included in Hansen’s Enterprise Risk Register.</t>
  </si>
  <si>
    <t>Suppliers are expected to respect the rights of workers to lawfully associate.</t>
  </si>
  <si>
    <t>pages 12 - 49 &amp; 145</t>
  </si>
  <si>
    <t>pages 12 - 49</t>
  </si>
  <si>
    <t>pages, 56, 58, 61-82</t>
  </si>
  <si>
    <t>pages 12-19</t>
  </si>
  <si>
    <t>page 28</t>
  </si>
  <si>
    <t>page 18</t>
  </si>
  <si>
    <t>pages 20-25, 39-49</t>
  </si>
  <si>
    <t>pages 23, 44-49</t>
  </si>
  <si>
    <t>Page 23</t>
  </si>
  <si>
    <t>pages 96 &amp; 98</t>
  </si>
  <si>
    <t>page 25</t>
  </si>
  <si>
    <r>
      <t>The FY25 Sustainability report, contained on</t>
    </r>
    <r>
      <rPr>
        <sz val="11"/>
        <color theme="1"/>
        <rFont val="Arial Nova Light"/>
        <family val="2"/>
      </rPr>
      <t xml:space="preserve"> pages 12-49</t>
    </r>
    <r>
      <rPr>
        <sz val="11"/>
        <rFont val="Arial Nova Light"/>
        <family val="2"/>
      </rPr>
      <t xml:space="preserve"> of the FY25 Annual Report contains information for Hansen and its controlled entities as at 30 June 2025 and, for businesses that were part of Hansen during only part of the reporting period unless otherwise stated.</t>
    </r>
  </si>
  <si>
    <t>In the tables and metrics presented throughout this Sustainability Databook, a dash ("-") is used to represent a value of zero (0). This notation is applied consistently across all sheets to indicate the absence of incidents, emissions, or other measurable quantities where applicable. This treatment aligns with Hansen's Financial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</si>
</sst>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0.00_);_(* \(#,##0.00\);_(* &quot;-&quot;??_);_(@_)"/>
    <numFmt numFmtId="165" formatCode="#."/>
    <numFmt numFmtId="166" formatCode="#,##0.0"/>
    <numFmt numFmtId="167" formatCode="_-* #,##0_-;\(#,##0\);_-* &quot;-&quot;??_-;_-@_-"/>
    <numFmt numFmtId="168" formatCode="_-* #,##0.0_-;\(#,##0.0\);_-* &quot;-&quot;??_-;_-@_-"/>
    <numFmt numFmtId="169" formatCode="_-* #,##0.0%_-;\(#,##0.0%\);_-* &quot;-&quot;??_-;_-@_-"/>
    <numFmt numFmtId="170" formatCode="_-* #,##0.00_-;\(#,##0.00\);_-* &quot;-&quot;??_-;_-@_-"/>
    <numFmt numFmtId="171" formatCode="_-* #,##0%_-;\(#,##0%\);_-* &quot;-&quot;??_-;_-@_-"/>
    <numFmt numFmtId="172" formatCode="_(* #,##0_);_(* \(#,##0\);_(* &quot;-&quot;??_);_(@_)"/>
    <numFmt numFmtId="173" formatCode="_-* &quot;$&quot;#,##0.00_-;\(&quot;$&quot;#,##0.00\);_-* &quot;-&quot;??_-;_-@_-"/>
    <numFmt numFmtId="174" formatCode="_-* #,##0_-;\(#,##0\);_-* &quot;-&quot;?;_-@_-"/>
    <numFmt numFmtId="175" formatCode="_-* #,##0.0_-;\-* #,##0.0_-;_-* &quot;-&quot;??_-;_-@_-"/>
    <numFmt numFmtId="176" formatCode="_-* #,##0%_-;\(#,##0%\);_-* &quot;-&quot;?;_-@_-"/>
    <numFmt numFmtId="177" formatCode="_-* #,##0.0%_-;\(#,##0.0%\);_-* &quot;-&quot;?;_-@_-"/>
    <numFmt numFmtId="178" formatCode="_-* #,##0.0_-;\-* #,##0.0_-;_-* &quot;-&quot;?;_-@_-"/>
    <numFmt numFmtId="179" formatCode="_-* #,##0_-;\-* #,##0_-;_-* &quot;-&quot;?;_-@_-"/>
  </numFmts>
  <fonts count="72" x14ac:knownFonts="1">
    <font>
      <sz val="11"/>
      <color theme="1"/>
      <name val="Aptos Narrow"/>
      <family val="2"/>
      <scheme val="minor"/>
    </font>
    <font>
      <u/>
      <sz val="11"/>
      <color theme="10"/>
      <name val="Aptos Narrow"/>
      <family val="2"/>
      <scheme val="minor"/>
    </font>
    <font>
      <sz val="8"/>
      <name val="Aptos Narrow"/>
      <family val="2"/>
      <scheme val="minor"/>
    </font>
    <font>
      <sz val="10"/>
      <name val="Arial Nova Light"/>
      <family val="2"/>
    </font>
    <font>
      <b/>
      <sz val="10"/>
      <name val="Arial Nova Light"/>
      <family val="2"/>
    </font>
    <font>
      <u/>
      <sz val="10"/>
      <name val="Arial Nova Light"/>
      <family val="2"/>
    </font>
    <font>
      <sz val="10"/>
      <color theme="1"/>
      <name val="Arial Nova Light"/>
      <family val="2"/>
    </font>
    <font>
      <b/>
      <sz val="10"/>
      <color theme="1"/>
      <name val="Arial Nova Light"/>
      <family val="2"/>
    </font>
    <font>
      <sz val="10.4"/>
      <color rgb="FF000000"/>
      <name val="Arial Nova Light"/>
      <family val="2"/>
    </font>
    <font>
      <sz val="11"/>
      <color theme="1"/>
      <name val="Arial Nova Light"/>
      <family val="2"/>
    </font>
    <font>
      <sz val="10.4"/>
      <color rgb="FFE00D11"/>
      <name val="Arial Nova Light"/>
      <family val="2"/>
    </font>
    <font>
      <sz val="14"/>
      <color rgb="FF000000"/>
      <name val="Arial Nova Light"/>
      <family val="2"/>
    </font>
    <font>
      <b/>
      <sz val="16"/>
      <color theme="8"/>
      <name val="Arial Nova Light"/>
      <family val="2"/>
    </font>
    <font>
      <b/>
      <sz val="20"/>
      <color theme="0"/>
      <name val="Arial Nova Light"/>
      <family val="2"/>
    </font>
    <font>
      <b/>
      <sz val="11"/>
      <color rgb="FF000000"/>
      <name val="Arial Nova Light"/>
      <family val="2"/>
    </font>
    <font>
      <b/>
      <sz val="20"/>
      <color theme="0"/>
      <name val="Arial Nova Cond"/>
      <family val="2"/>
    </font>
    <font>
      <b/>
      <sz val="16"/>
      <color theme="8"/>
      <name val="Arial Nova Cond"/>
      <family val="2"/>
    </font>
    <font>
      <sz val="11"/>
      <color theme="1"/>
      <name val="Aptos Narrow"/>
      <family val="2"/>
      <scheme val="minor"/>
    </font>
    <font>
      <i/>
      <sz val="11"/>
      <color theme="1"/>
      <name val="Arial Nova Light"/>
      <family val="2"/>
    </font>
    <font>
      <b/>
      <sz val="11"/>
      <color theme="1"/>
      <name val="Arial Nova Light"/>
      <family val="2"/>
    </font>
    <font>
      <i/>
      <sz val="11"/>
      <color theme="10"/>
      <name val="Aptos Narrow"/>
      <family val="2"/>
      <scheme val="minor"/>
    </font>
    <font>
      <sz val="10.5"/>
      <color theme="1"/>
      <name val="Arial Nova Light"/>
      <family val="2"/>
    </font>
    <font>
      <b/>
      <sz val="10.5"/>
      <name val="Arial Nova Light"/>
      <family val="2"/>
    </font>
    <font>
      <i/>
      <sz val="10.5"/>
      <name val="Arial Nova Light"/>
      <family val="2"/>
    </font>
    <font>
      <b/>
      <sz val="10.5"/>
      <color theme="8"/>
      <name val="Arial Nova Light"/>
      <family val="2"/>
    </font>
    <font>
      <sz val="11"/>
      <color theme="10"/>
      <name val="Arial Nova Light"/>
      <family val="2"/>
    </font>
    <font>
      <i/>
      <sz val="11"/>
      <color theme="10"/>
      <name val="Arial Nova Light"/>
      <family val="2"/>
    </font>
    <font>
      <sz val="10.5"/>
      <name val="Arial Nova Light"/>
      <family val="2"/>
    </font>
    <font>
      <i/>
      <sz val="11"/>
      <name val="Arial Nova Light"/>
      <family val="2"/>
    </font>
    <font>
      <sz val="11"/>
      <name val="Arial Nova Light"/>
      <family val="2"/>
    </font>
    <font>
      <b/>
      <sz val="11"/>
      <name val="Arial Nova Light"/>
      <family val="2"/>
    </font>
    <font>
      <b/>
      <i/>
      <sz val="10.5"/>
      <name val="Arial Nova Light"/>
      <family val="2"/>
    </font>
    <font>
      <i/>
      <sz val="10.5"/>
      <color theme="10"/>
      <name val="Arial Nova Light"/>
      <family val="2"/>
    </font>
    <font>
      <sz val="10.5"/>
      <color rgb="FF000000"/>
      <name val="Arial Nova Light"/>
      <family val="2"/>
    </font>
    <font>
      <u/>
      <sz val="10.5"/>
      <color theme="10"/>
      <name val="Arial Nova Light"/>
      <family val="2"/>
    </font>
    <font>
      <vertAlign val="superscript"/>
      <sz val="11"/>
      <color theme="1"/>
      <name val="Arial Nova Light"/>
      <family val="2"/>
    </font>
    <font>
      <sz val="11"/>
      <color rgb="FF0099D4"/>
      <name val="Arial Nova Light"/>
      <family val="2"/>
    </font>
    <font>
      <b/>
      <sz val="11"/>
      <color rgb="FF0099D4"/>
      <name val="Arial Nova Light"/>
      <family val="2"/>
    </font>
    <font>
      <b/>
      <sz val="11"/>
      <color theme="4"/>
      <name val="Arial Nova Light"/>
      <family val="2"/>
    </font>
    <font>
      <b/>
      <vertAlign val="superscript"/>
      <sz val="11"/>
      <color theme="4"/>
      <name val="Arial Nova Light"/>
      <family val="2"/>
    </font>
    <font>
      <b/>
      <sz val="16"/>
      <color theme="4"/>
      <name val="Arial Nova Cond"/>
      <family val="2"/>
    </font>
    <font>
      <sz val="11"/>
      <color theme="4"/>
      <name val="Arial Nova Light"/>
      <family val="2"/>
    </font>
    <font>
      <b/>
      <sz val="12"/>
      <color theme="4"/>
      <name val="Arial Nova Cond"/>
      <family val="2"/>
    </font>
    <font>
      <b/>
      <vertAlign val="superscript"/>
      <sz val="11"/>
      <color theme="10"/>
      <name val="Arial Nova Light"/>
      <family val="2"/>
    </font>
    <font>
      <i/>
      <vertAlign val="superscript"/>
      <sz val="11"/>
      <color theme="1"/>
      <name val="Arial Nova Light"/>
      <family val="2"/>
    </font>
    <font>
      <b/>
      <sz val="11"/>
      <color theme="10"/>
      <name val="Arial Nova Light"/>
      <family val="2"/>
    </font>
    <font>
      <b/>
      <vertAlign val="superscript"/>
      <sz val="11"/>
      <color rgb="FF0099D4"/>
      <name val="Arial Nova Light"/>
      <family val="2"/>
    </font>
    <font>
      <b/>
      <vertAlign val="superscript"/>
      <sz val="16"/>
      <color theme="4"/>
      <name val="Arial Nova Cond"/>
      <family val="2"/>
    </font>
    <font>
      <b/>
      <sz val="16"/>
      <color theme="4"/>
      <name val="Arial Nova Light"/>
      <family val="2"/>
    </font>
    <font>
      <vertAlign val="superscript"/>
      <sz val="11"/>
      <name val="Arial Nova Light"/>
      <family val="2"/>
    </font>
    <font>
      <i/>
      <vertAlign val="superscript"/>
      <sz val="11"/>
      <name val="Arial Nova Light"/>
      <family val="2"/>
    </font>
    <font>
      <b/>
      <i/>
      <sz val="11"/>
      <name val="Arial Nova Light"/>
      <family val="2"/>
    </font>
    <font>
      <b/>
      <sz val="14"/>
      <color rgb="FF002F1D"/>
      <name val="Arial Nova Light"/>
      <family val="2"/>
    </font>
    <font>
      <i/>
      <vertAlign val="superscript"/>
      <sz val="10.5"/>
      <name val="Arial Nova Light"/>
      <family val="2"/>
    </font>
    <font>
      <i/>
      <sz val="11"/>
      <color theme="1"/>
      <name val="Aptos Narrow"/>
      <family val="2"/>
      <scheme val="minor"/>
    </font>
    <font>
      <vertAlign val="superscript"/>
      <sz val="11"/>
      <color theme="4"/>
      <name val="Arial Nova Light"/>
      <family val="2"/>
    </font>
    <font>
      <b/>
      <vertAlign val="superscript"/>
      <sz val="11"/>
      <color theme="1"/>
      <name val="Arial Nova Light"/>
      <family val="2"/>
    </font>
    <font>
      <b/>
      <sz val="11"/>
      <color theme="0"/>
      <name val="Arial Nova Light"/>
      <family val="2"/>
    </font>
    <font>
      <u/>
      <sz val="11"/>
      <name val="Arial Nova Light"/>
      <family val="2"/>
    </font>
    <font>
      <b/>
      <sz val="11"/>
      <color rgb="FFFFFFFF"/>
      <name val="Arial Nova Light"/>
      <family val="2"/>
    </font>
    <font>
      <b/>
      <sz val="11"/>
      <color theme="8"/>
      <name val="Arial Nova Light"/>
      <family val="2"/>
    </font>
    <font>
      <b/>
      <vertAlign val="subscript"/>
      <sz val="11"/>
      <color theme="4"/>
      <name val="Arial Nova Light"/>
      <family val="2"/>
    </font>
    <font>
      <b/>
      <vertAlign val="subscript"/>
      <sz val="11"/>
      <color theme="10"/>
      <name val="Arial Nova Light"/>
      <family val="2"/>
    </font>
    <font>
      <vertAlign val="subscript"/>
      <sz val="11"/>
      <color theme="1"/>
      <name val="Arial Nova Light"/>
      <family val="2"/>
    </font>
    <font>
      <vertAlign val="superscript"/>
      <sz val="11"/>
      <color theme="10"/>
      <name val="Arial Nova Light"/>
      <family val="2"/>
    </font>
    <font>
      <b/>
      <sz val="11"/>
      <color theme="1"/>
      <name val="Aptos Narrow"/>
      <family val="2"/>
      <scheme val="minor"/>
    </font>
    <font>
      <i/>
      <sz val="10.5"/>
      <name val="Arial Nova Light"/>
      <family val="2"/>
    </font>
    <font>
      <sz val="11"/>
      <color theme="1"/>
      <name val="Arial Nova Light"/>
      <family val="2"/>
    </font>
    <font>
      <i/>
      <sz val="11"/>
      <color theme="1"/>
      <name val="Arial Nova Light"/>
      <family val="2"/>
    </font>
    <font>
      <b/>
      <u/>
      <sz val="11"/>
      <color theme="4"/>
      <name val="Arial Nova Light"/>
      <family val="2"/>
    </font>
    <font>
      <i/>
      <vertAlign val="subscript"/>
      <sz val="11"/>
      <color theme="1"/>
      <name val="Arial Nova Light"/>
      <family val="2"/>
    </font>
    <font>
      <b/>
      <vertAlign val="subscript"/>
      <sz val="11"/>
      <color theme="1"/>
      <name val="Arial Nova Light"/>
      <family val="2"/>
    </font>
  </fonts>
  <fills count="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s>
  <borders count="51">
    <border>
      <left/>
      <right/>
      <top/>
      <bottom/>
      <diagonal/>
    </border>
    <border>
      <left/>
      <right/>
      <top style="thin">
        <color theme="9"/>
      </top>
      <bottom style="thin">
        <color theme="9"/>
      </bottom>
      <diagonal/>
    </border>
    <border>
      <left/>
      <right/>
      <top/>
      <bottom style="thin">
        <color theme="9"/>
      </bottom>
      <diagonal/>
    </border>
    <border>
      <left/>
      <right style="thin">
        <color theme="9"/>
      </right>
      <top style="thin">
        <color theme="9"/>
      </top>
      <bottom style="thin">
        <color theme="9"/>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style="thin">
        <color theme="9"/>
      </left>
      <right style="thin">
        <color theme="9"/>
      </right>
      <top style="thin">
        <color theme="9"/>
      </top>
      <bottom/>
      <diagonal/>
    </border>
    <border>
      <left style="thin">
        <color theme="9"/>
      </left>
      <right/>
      <top style="thin">
        <color theme="9"/>
      </top>
      <bottom/>
      <diagonal/>
    </border>
    <border>
      <left style="thin">
        <color theme="9"/>
      </left>
      <right style="thin">
        <color theme="9"/>
      </right>
      <top/>
      <bottom style="thin">
        <color theme="9"/>
      </bottom>
      <diagonal/>
    </border>
    <border>
      <left style="thin">
        <color theme="9"/>
      </left>
      <right/>
      <top/>
      <bottom style="thin">
        <color theme="9"/>
      </bottom>
      <diagonal/>
    </border>
    <border>
      <left style="thin">
        <color theme="9"/>
      </left>
      <right style="thin">
        <color theme="9"/>
      </right>
      <top/>
      <bottom/>
      <diagonal/>
    </border>
    <border>
      <left style="thin">
        <color theme="9"/>
      </left>
      <right/>
      <top/>
      <bottom/>
      <diagonal/>
    </border>
    <border>
      <left/>
      <right style="thin">
        <color theme="9"/>
      </right>
      <top style="thin">
        <color theme="9"/>
      </top>
      <bottom/>
      <diagonal/>
    </border>
    <border>
      <left/>
      <right style="thin">
        <color theme="9"/>
      </right>
      <top/>
      <bottom/>
      <diagonal/>
    </border>
    <border>
      <left/>
      <right style="thin">
        <color theme="9"/>
      </right>
      <top/>
      <bottom style="thin">
        <color theme="9"/>
      </bottom>
      <diagonal/>
    </border>
    <border>
      <left/>
      <right/>
      <top style="thin">
        <color theme="4"/>
      </top>
      <bottom style="thin">
        <color theme="4"/>
      </bottom>
      <diagonal/>
    </border>
    <border>
      <left/>
      <right/>
      <top/>
      <bottom style="medium">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bottom style="thin">
        <color theme="4"/>
      </bottom>
      <diagonal/>
    </border>
    <border>
      <left/>
      <right/>
      <top style="medium">
        <color theme="4"/>
      </top>
      <bottom/>
      <diagonal/>
    </border>
    <border>
      <left/>
      <right/>
      <top style="medium">
        <color theme="4"/>
      </top>
      <bottom style="thin">
        <color theme="4"/>
      </bottom>
      <diagonal/>
    </border>
    <border>
      <left/>
      <right/>
      <top style="thin">
        <color theme="4"/>
      </top>
      <bottom/>
      <diagonal/>
    </border>
    <border>
      <left/>
      <right style="thin">
        <color theme="4"/>
      </right>
      <top/>
      <bottom style="medium">
        <color theme="4"/>
      </bottom>
      <diagonal/>
    </border>
    <border>
      <left style="thin">
        <color theme="4"/>
      </left>
      <right/>
      <top/>
      <bottom style="medium">
        <color theme="4"/>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style="medium">
        <color theme="4"/>
      </bottom>
      <diagonal/>
    </border>
    <border>
      <left/>
      <right/>
      <top style="thin">
        <color theme="9"/>
      </top>
      <bottom/>
      <diagonal/>
    </border>
    <border>
      <left/>
      <right style="thin">
        <color theme="0"/>
      </right>
      <top style="thin">
        <color theme="9"/>
      </top>
      <bottom style="thin">
        <color theme="9"/>
      </bottom>
      <diagonal/>
    </border>
    <border>
      <left style="thin">
        <color theme="0"/>
      </left>
      <right style="thin">
        <color theme="0"/>
      </right>
      <top style="thin">
        <color theme="9"/>
      </top>
      <bottom style="thin">
        <color theme="9"/>
      </bottom>
      <diagonal/>
    </border>
    <border>
      <left style="thin">
        <color theme="0"/>
      </left>
      <right/>
      <top style="thin">
        <color theme="9"/>
      </top>
      <bottom style="thin">
        <color theme="9"/>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style="thin">
        <color theme="4"/>
      </right>
      <top/>
      <bottom/>
      <diagonal/>
    </border>
    <border>
      <left/>
      <right/>
      <top style="dotted">
        <color theme="4"/>
      </top>
      <bottom style="dotted">
        <color theme="4"/>
      </bottom>
      <diagonal/>
    </border>
    <border>
      <left/>
      <right/>
      <top style="dotted">
        <color theme="4"/>
      </top>
      <bottom style="thin">
        <color theme="4"/>
      </bottom>
      <diagonal/>
    </border>
    <border>
      <left/>
      <right/>
      <top/>
      <bottom style="thin">
        <color indexed="64"/>
      </bottom>
      <diagonal/>
    </border>
    <border>
      <left/>
      <right style="thin">
        <color theme="9"/>
      </right>
      <top/>
      <bottom style="thin">
        <color indexed="64"/>
      </bottom>
      <diagonal/>
    </border>
    <border>
      <left style="thin">
        <color theme="9"/>
      </left>
      <right/>
      <top/>
      <bottom style="thin">
        <color indexed="64"/>
      </bottom>
      <diagonal/>
    </border>
    <border>
      <left style="thin">
        <color theme="9"/>
      </left>
      <right style="thin">
        <color theme="9"/>
      </right>
      <top/>
      <bottom style="thin">
        <color indexed="64"/>
      </bottom>
      <diagonal/>
    </border>
    <border>
      <left/>
      <right/>
      <top style="thin">
        <color theme="4"/>
      </top>
      <bottom style="medium">
        <color theme="4"/>
      </bottom>
      <diagonal/>
    </border>
    <border>
      <left style="thin">
        <color theme="4"/>
      </left>
      <right/>
      <top style="medium">
        <color theme="4"/>
      </top>
      <bottom style="thin">
        <color theme="4"/>
      </bottom>
      <diagonal/>
    </border>
    <border>
      <left style="thin">
        <color theme="4"/>
      </left>
      <right/>
      <top/>
      <bottom style="thin">
        <color theme="4"/>
      </bottom>
      <diagonal/>
    </border>
    <border>
      <left style="thin">
        <color theme="4"/>
      </left>
      <right/>
      <top style="thin">
        <color theme="4"/>
      </top>
      <bottom style="medium">
        <color theme="4"/>
      </bottom>
      <diagonal/>
    </border>
    <border>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right style="thin">
        <color theme="4"/>
      </right>
      <top/>
      <bottom style="thin">
        <color theme="4"/>
      </bottom>
      <diagonal/>
    </border>
    <border>
      <left/>
      <right style="thin">
        <color theme="4"/>
      </right>
      <top style="thin">
        <color theme="4"/>
      </top>
      <bottom style="medium">
        <color theme="4"/>
      </bottom>
      <diagonal/>
    </border>
    <border>
      <left/>
      <right/>
      <top style="dashed">
        <color theme="4"/>
      </top>
      <bottom style="dotted">
        <color theme="4"/>
      </bottom>
      <diagonal/>
    </border>
  </borders>
  <cellStyleXfs count="4">
    <xf numFmtId="0" fontId="0" fillId="0" borderId="0"/>
    <xf numFmtId="0" fontId="1" fillId="0" borderId="0" applyNumberFormat="0" applyFill="0" applyBorder="0" applyAlignment="0" applyProtection="0"/>
    <xf numFmtId="164" fontId="17" fillId="0" borderId="0" applyFont="0" applyFill="0" applyBorder="0" applyAlignment="0" applyProtection="0"/>
    <xf numFmtId="9" fontId="17" fillId="0" borderId="0" applyFont="0" applyFill="0" applyBorder="0" applyAlignment="0" applyProtection="0"/>
  </cellStyleXfs>
  <cellXfs count="470">
    <xf numFmtId="0" fontId="0" fillId="0" borderId="0" xfId="0"/>
    <xf numFmtId="0" fontId="6"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wrapText="1"/>
    </xf>
    <xf numFmtId="0" fontId="3" fillId="0" borderId="0" xfId="0" applyFont="1"/>
    <xf numFmtId="0" fontId="3" fillId="0" borderId="0" xfId="0" applyFont="1" applyAlignment="1">
      <alignment vertical="top" wrapText="1"/>
    </xf>
    <xf numFmtId="0" fontId="9" fillId="0" borderId="0" xfId="0" applyFont="1"/>
    <xf numFmtId="0" fontId="12" fillId="0" borderId="0" xfId="0" applyFont="1"/>
    <xf numFmtId="0" fontId="13" fillId="2" borderId="0" xfId="0" applyFont="1" applyFill="1" applyAlignment="1">
      <alignment vertical="center"/>
    </xf>
    <xf numFmtId="0" fontId="4" fillId="0" borderId="0" xfId="0" applyFont="1"/>
    <xf numFmtId="0" fontId="7"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5" fillId="0" borderId="0" xfId="1" applyFont="1" applyBorder="1" applyAlignment="1">
      <alignment vertical="top"/>
    </xf>
    <xf numFmtId="0" fontId="10" fillId="0" borderId="0" xfId="0" applyFont="1" applyAlignment="1">
      <alignment horizontal="left" vertical="center" indent="1" readingOrder="1"/>
    </xf>
    <xf numFmtId="0" fontId="8" fillId="0" borderId="0" xfId="0" applyFont="1" applyAlignment="1">
      <alignment horizontal="left" vertical="center" indent="1" readingOrder="1"/>
    </xf>
    <xf numFmtId="0" fontId="11" fillId="0" borderId="0" xfId="0" applyFont="1"/>
    <xf numFmtId="0" fontId="15" fillId="2" borderId="0" xfId="0" applyFont="1" applyFill="1" applyAlignment="1">
      <alignment vertical="center"/>
    </xf>
    <xf numFmtId="0" fontId="16" fillId="0" borderId="0" xfId="0" applyFont="1"/>
    <xf numFmtId="0" fontId="9" fillId="0" borderId="0" xfId="0" applyFont="1" applyAlignment="1">
      <alignment horizontal="left" vertical="top"/>
    </xf>
    <xf numFmtId="0" fontId="9" fillId="0" borderId="0" xfId="0" applyFont="1" applyAlignment="1">
      <alignment horizontal="left" vertical="top" wrapText="1"/>
    </xf>
    <xf numFmtId="0" fontId="18" fillId="0" borderId="0" xfId="0" applyFont="1" applyAlignment="1">
      <alignment horizontal="left" vertical="top" wrapText="1"/>
    </xf>
    <xf numFmtId="0" fontId="19" fillId="0" borderId="0" xfId="0" applyFont="1"/>
    <xf numFmtId="0" fontId="9" fillId="0" borderId="0" xfId="0" applyFont="1" applyAlignment="1">
      <alignment horizontal="right"/>
    </xf>
    <xf numFmtId="0" fontId="20" fillId="0" borderId="0" xfId="1" applyFont="1" applyProtection="1"/>
    <xf numFmtId="0" fontId="18" fillId="0" borderId="0" xfId="0" applyFont="1" applyAlignment="1">
      <alignment horizontal="left" vertical="top"/>
    </xf>
    <xf numFmtId="49" fontId="9" fillId="0" borderId="0" xfId="0" applyNumberFormat="1" applyFont="1"/>
    <xf numFmtId="0" fontId="21" fillId="0" borderId="0" xfId="0" applyFont="1"/>
    <xf numFmtId="0" fontId="9" fillId="0" borderId="0" xfId="0" applyFont="1" applyAlignment="1">
      <alignment horizontal="center"/>
    </xf>
    <xf numFmtId="0" fontId="25" fillId="0" borderId="0" xfId="1" applyFont="1" applyBorder="1" applyProtection="1"/>
    <xf numFmtId="0" fontId="29" fillId="0" borderId="0" xfId="0" applyFont="1"/>
    <xf numFmtId="0" fontId="29" fillId="0" borderId="0" xfId="0" applyFont="1" applyAlignment="1">
      <alignment horizontal="left" vertical="top" wrapText="1"/>
    </xf>
    <xf numFmtId="0" fontId="24" fillId="0" borderId="0" xfId="0" applyFont="1"/>
    <xf numFmtId="0" fontId="27" fillId="0" borderId="0" xfId="0" applyFont="1" applyAlignment="1">
      <alignment horizontal="left" vertical="top"/>
    </xf>
    <xf numFmtId="9" fontId="27" fillId="0" borderId="0" xfId="3" applyFont="1" applyAlignment="1">
      <alignment horizontal="left" vertical="top"/>
    </xf>
    <xf numFmtId="0" fontId="27" fillId="0" borderId="0" xfId="0" applyFont="1" applyAlignment="1">
      <alignment vertical="center"/>
    </xf>
    <xf numFmtId="0" fontId="29" fillId="0" borderId="0" xfId="0" applyFont="1" applyAlignment="1">
      <alignment vertical="center"/>
    </xf>
    <xf numFmtId="0" fontId="29" fillId="0" borderId="0" xfId="1" applyFont="1" applyBorder="1" applyAlignment="1" applyProtection="1">
      <alignment vertical="center"/>
    </xf>
    <xf numFmtId="0" fontId="29" fillId="0" borderId="0" xfId="0" applyFont="1" applyAlignment="1">
      <alignment horizontal="center" vertical="center"/>
    </xf>
    <xf numFmtId="0" fontId="29" fillId="0" borderId="0" xfId="0" applyFont="1" applyAlignment="1">
      <alignment horizontal="right" vertical="center"/>
    </xf>
    <xf numFmtId="0" fontId="26" fillId="0" borderId="0" xfId="1" applyFont="1" applyBorder="1" applyAlignment="1" applyProtection="1">
      <alignment vertical="center"/>
    </xf>
    <xf numFmtId="0" fontId="9" fillId="0" borderId="0" xfId="0" applyFont="1" applyAlignment="1">
      <alignment vertical="center"/>
    </xf>
    <xf numFmtId="0" fontId="9" fillId="0" borderId="0" xfId="0" applyFont="1" applyAlignment="1">
      <alignment horizontal="right" vertical="center"/>
    </xf>
    <xf numFmtId="0" fontId="21" fillId="0" borderId="0" xfId="0" applyFont="1" applyAlignment="1">
      <alignment vertical="center"/>
    </xf>
    <xf numFmtId="49" fontId="29" fillId="0" borderId="0" xfId="0" applyNumberFormat="1" applyFont="1" applyAlignment="1">
      <alignment vertical="center"/>
    </xf>
    <xf numFmtId="0" fontId="29" fillId="0" borderId="0" xfId="0" applyFont="1" applyAlignment="1">
      <alignment horizontal="left" vertical="center"/>
    </xf>
    <xf numFmtId="9" fontId="29" fillId="0" borderId="0" xfId="3" applyFont="1" applyAlignment="1">
      <alignment horizontal="left" vertical="center"/>
    </xf>
    <xf numFmtId="0" fontId="19" fillId="0" borderId="0" xfId="0" applyFont="1" applyAlignment="1">
      <alignment vertical="center"/>
    </xf>
    <xf numFmtId="166" fontId="19" fillId="0" borderId="0" xfId="0" applyNumberFormat="1" applyFont="1" applyAlignment="1">
      <alignment vertical="center"/>
    </xf>
    <xf numFmtId="0" fontId="26" fillId="0" borderId="0" xfId="1" applyFont="1" applyAlignment="1" applyProtection="1">
      <alignment vertical="center"/>
    </xf>
    <xf numFmtId="0" fontId="23" fillId="0" borderId="0" xfId="0" applyFont="1" applyAlignment="1">
      <alignment vertical="center"/>
    </xf>
    <xf numFmtId="0" fontId="32" fillId="0" borderId="0" xfId="1" applyFont="1" applyBorder="1" applyAlignment="1" applyProtection="1">
      <alignment vertical="center"/>
    </xf>
    <xf numFmtId="0" fontId="22" fillId="0" borderId="0" xfId="1" applyFont="1" applyBorder="1" applyAlignment="1" applyProtection="1">
      <alignment vertical="center"/>
    </xf>
    <xf numFmtId="0" fontId="12" fillId="0" borderId="0" xfId="0" applyFont="1" applyAlignment="1">
      <alignment vertical="center"/>
    </xf>
    <xf numFmtId="0" fontId="33" fillId="0" borderId="0" xfId="0" applyFont="1" applyAlignment="1">
      <alignment horizontal="left" vertical="center" readingOrder="1"/>
    </xf>
    <xf numFmtId="0" fontId="34" fillId="0" borderId="0" xfId="1" applyFont="1" applyAlignment="1" applyProtection="1">
      <alignment vertical="center"/>
    </xf>
    <xf numFmtId="0" fontId="16" fillId="0" borderId="0" xfId="0" applyFont="1" applyAlignment="1">
      <alignment vertical="center"/>
    </xf>
    <xf numFmtId="0" fontId="23" fillId="0" borderId="0" xfId="1" applyFont="1" applyBorder="1" applyAlignment="1" applyProtection="1">
      <alignment vertical="center" wrapText="1"/>
    </xf>
    <xf numFmtId="0" fontId="32" fillId="0" borderId="0" xfId="1" applyFont="1" applyBorder="1" applyAlignment="1" applyProtection="1">
      <alignment vertical="center" wrapText="1"/>
    </xf>
    <xf numFmtId="168" fontId="30" fillId="0" borderId="15" xfId="0" applyNumberFormat="1" applyFont="1" applyBorder="1" applyAlignment="1">
      <alignment horizontal="right" vertical="center"/>
    </xf>
    <xf numFmtId="0" fontId="37" fillId="0" borderId="16" xfId="0" applyFont="1" applyBorder="1" applyAlignment="1">
      <alignment horizontal="right" vertical="center"/>
    </xf>
    <xf numFmtId="0" fontId="38" fillId="0" borderId="16" xfId="0" applyFont="1" applyBorder="1" applyAlignment="1">
      <alignment horizontal="left" vertical="center"/>
    </xf>
    <xf numFmtId="0" fontId="40" fillId="0" borderId="0" xfId="0" applyFont="1"/>
    <xf numFmtId="0" fontId="41" fillId="0" borderId="0" xfId="0" applyFont="1"/>
    <xf numFmtId="0" fontId="42" fillId="0" borderId="0" xfId="0" applyFont="1"/>
    <xf numFmtId="0" fontId="19" fillId="0" borderId="15" xfId="0" applyFont="1" applyBorder="1" applyAlignment="1">
      <alignment vertical="center"/>
    </xf>
    <xf numFmtId="0" fontId="19" fillId="0" borderId="23" xfId="0" applyFont="1" applyBorder="1" applyAlignment="1">
      <alignment vertical="center"/>
    </xf>
    <xf numFmtId="0" fontId="18" fillId="0" borderId="0" xfId="0" applyFont="1" applyAlignment="1">
      <alignment vertical="top" wrapText="1"/>
    </xf>
    <xf numFmtId="0" fontId="9" fillId="0" borderId="0" xfId="0" applyFont="1" applyAlignment="1">
      <alignment vertical="top" wrapText="1"/>
    </xf>
    <xf numFmtId="0" fontId="18" fillId="0" borderId="0" xfId="0" applyFont="1" applyAlignment="1">
      <alignment vertical="top"/>
    </xf>
    <xf numFmtId="0" fontId="44" fillId="0" borderId="0" xfId="0" applyFont="1" applyAlignment="1">
      <alignment horizontal="right" vertical="top" wrapText="1"/>
    </xf>
    <xf numFmtId="0" fontId="45" fillId="0" borderId="0" xfId="1" applyFont="1" applyBorder="1" applyAlignment="1" applyProtection="1">
      <alignment vertical="center"/>
    </xf>
    <xf numFmtId="0" fontId="26" fillId="0" borderId="0" xfId="1" applyFont="1" applyBorder="1" applyAlignment="1" applyProtection="1">
      <alignment vertical="center" wrapText="1"/>
    </xf>
    <xf numFmtId="0" fontId="26" fillId="0" borderId="21" xfId="1" applyFont="1" applyBorder="1" applyAlignment="1" applyProtection="1">
      <alignment vertical="center"/>
    </xf>
    <xf numFmtId="0" fontId="9" fillId="0" borderId="21" xfId="0" applyFont="1" applyBorder="1" applyAlignment="1">
      <alignment vertical="center"/>
    </xf>
    <xf numFmtId="0" fontId="19" fillId="0" borderId="15" xfId="0" applyFont="1" applyBorder="1"/>
    <xf numFmtId="0" fontId="9" fillId="0" borderId="15" xfId="0" applyFont="1" applyBorder="1"/>
    <xf numFmtId="168" fontId="30" fillId="0" borderId="15" xfId="0" applyNumberFormat="1" applyFont="1" applyBorder="1" applyAlignment="1">
      <alignment horizontal="right"/>
    </xf>
    <xf numFmtId="168" fontId="29" fillId="0" borderId="15" xfId="0" applyNumberFormat="1" applyFont="1" applyBorder="1" applyAlignment="1">
      <alignment horizontal="right"/>
    </xf>
    <xf numFmtId="168" fontId="29" fillId="0" borderId="0" xfId="0" applyNumberFormat="1" applyFont="1" applyAlignment="1">
      <alignment horizontal="right"/>
    </xf>
    <xf numFmtId="0" fontId="38" fillId="0" borderId="16" xfId="0" applyFont="1" applyBorder="1" applyAlignment="1">
      <alignment horizontal="left"/>
    </xf>
    <xf numFmtId="0" fontId="37" fillId="0" borderId="16" xfId="0" applyFont="1" applyBorder="1" applyAlignment="1">
      <alignment horizontal="right"/>
    </xf>
    <xf numFmtId="0" fontId="37" fillId="0" borderId="16" xfId="0" applyFont="1" applyBorder="1" applyAlignment="1">
      <alignment horizontal="center"/>
    </xf>
    <xf numFmtId="0" fontId="48" fillId="0" borderId="0" xfId="0" applyFont="1"/>
    <xf numFmtId="169" fontId="29" fillId="0" borderId="15" xfId="0" applyNumberFormat="1" applyFont="1" applyBorder="1" applyAlignment="1">
      <alignment horizontal="right"/>
    </xf>
    <xf numFmtId="170" fontId="29" fillId="0" borderId="15" xfId="0" applyNumberFormat="1" applyFont="1" applyBorder="1" applyAlignment="1">
      <alignment horizontal="right"/>
    </xf>
    <xf numFmtId="0" fontId="9" fillId="0" borderId="22" xfId="0" applyFont="1" applyBorder="1"/>
    <xf numFmtId="0" fontId="19" fillId="0" borderId="22" xfId="0" applyFont="1" applyBorder="1"/>
    <xf numFmtId="0" fontId="9" fillId="0" borderId="21" xfId="0" applyFont="1" applyBorder="1"/>
    <xf numFmtId="0" fontId="19" fillId="0" borderId="21" xfId="0" applyFont="1" applyBorder="1"/>
    <xf numFmtId="0" fontId="9" fillId="0" borderId="15" xfId="0" applyFont="1" applyBorder="1" applyAlignment="1">
      <alignment horizontal="center"/>
    </xf>
    <xf numFmtId="0" fontId="28" fillId="0" borderId="0" xfId="0" applyFont="1" applyAlignment="1">
      <alignment horizontal="center" vertical="center"/>
    </xf>
    <xf numFmtId="166" fontId="29" fillId="0" borderId="0" xfId="2" applyNumberFormat="1" applyFont="1" applyBorder="1" applyAlignment="1">
      <alignment horizontal="right" vertical="center"/>
    </xf>
    <xf numFmtId="165" fontId="29" fillId="0" borderId="0" xfId="0" applyNumberFormat="1" applyFont="1" applyAlignment="1">
      <alignment vertical="center"/>
    </xf>
    <xf numFmtId="49" fontId="29" fillId="0" borderId="0" xfId="2" applyNumberFormat="1" applyFont="1" applyBorder="1" applyAlignment="1">
      <alignment horizontal="right" vertical="center"/>
    </xf>
    <xf numFmtId="0" fontId="28" fillId="0" borderId="0" xfId="0" applyFont="1" applyAlignment="1">
      <alignment vertical="center"/>
    </xf>
    <xf numFmtId="0" fontId="50" fillId="0" borderId="0" xfId="0" applyFont="1" applyAlignment="1">
      <alignment vertical="center" wrapText="1"/>
    </xf>
    <xf numFmtId="0" fontId="51" fillId="0" borderId="0" xfId="0" applyFont="1" applyAlignment="1">
      <alignment horizontal="center" vertical="center"/>
    </xf>
    <xf numFmtId="0" fontId="30" fillId="0" borderId="0" xfId="0" applyFont="1" applyAlignment="1">
      <alignment horizontal="right" vertical="center"/>
    </xf>
    <xf numFmtId="0" fontId="30" fillId="0" borderId="0" xfId="1" applyFont="1" applyBorder="1" applyAlignment="1" applyProtection="1">
      <alignment vertical="center"/>
    </xf>
    <xf numFmtId="0" fontId="29" fillId="0" borderId="21" xfId="0" applyFont="1" applyBorder="1" applyAlignment="1">
      <alignment vertical="center"/>
    </xf>
    <xf numFmtId="166" fontId="29" fillId="0" borderId="0" xfId="0" applyNumberFormat="1" applyFont="1" applyAlignment="1">
      <alignment vertical="center"/>
    </xf>
    <xf numFmtId="0" fontId="28" fillId="0" borderId="15" xfId="0" applyFont="1" applyBorder="1" applyAlignment="1">
      <alignment horizontal="center" vertical="center"/>
    </xf>
    <xf numFmtId="0" fontId="27" fillId="0" borderId="23" xfId="1" applyFont="1" applyBorder="1" applyAlignment="1" applyProtection="1">
      <alignment vertical="center"/>
    </xf>
    <xf numFmtId="0" fontId="27" fillId="0" borderId="23" xfId="0" applyFont="1" applyBorder="1" applyAlignment="1">
      <alignment vertical="center"/>
    </xf>
    <xf numFmtId="0" fontId="27" fillId="0" borderId="15" xfId="1" applyFont="1" applyBorder="1" applyAlignment="1" applyProtection="1">
      <alignment vertical="center"/>
    </xf>
    <xf numFmtId="0" fontId="27" fillId="0" borderId="15" xfId="0" applyFont="1" applyBorder="1" applyAlignment="1">
      <alignment vertical="center"/>
    </xf>
    <xf numFmtId="0" fontId="29" fillId="0" borderId="23" xfId="0" applyFont="1" applyBorder="1" applyAlignment="1">
      <alignment vertical="center"/>
    </xf>
    <xf numFmtId="0" fontId="28" fillId="0" borderId="23" xfId="0" applyFont="1" applyBorder="1" applyAlignment="1">
      <alignment horizontal="center" vertical="center"/>
    </xf>
    <xf numFmtId="0" fontId="29" fillId="0" borderId="15" xfId="0" applyFont="1" applyBorder="1" applyAlignment="1">
      <alignment vertical="center"/>
    </xf>
    <xf numFmtId="0" fontId="29" fillId="0" borderId="15" xfId="0" applyFont="1" applyBorder="1" applyAlignment="1">
      <alignment horizontal="center" vertical="center"/>
    </xf>
    <xf numFmtId="168" fontId="30" fillId="0" borderId="0" xfId="0" applyNumberFormat="1" applyFont="1" applyAlignment="1">
      <alignment horizontal="right"/>
    </xf>
    <xf numFmtId="168" fontId="29" fillId="0" borderId="22" xfId="0" applyNumberFormat="1" applyFont="1" applyBorder="1" applyAlignment="1">
      <alignment horizontal="right"/>
    </xf>
    <xf numFmtId="168" fontId="29" fillId="0" borderId="21" xfId="0" applyNumberFormat="1" applyFont="1" applyBorder="1" applyAlignment="1">
      <alignment horizontal="right"/>
    </xf>
    <xf numFmtId="171" fontId="30" fillId="0" borderId="15" xfId="0" applyNumberFormat="1" applyFont="1" applyBorder="1" applyAlignment="1">
      <alignment horizontal="right"/>
    </xf>
    <xf numFmtId="0" fontId="22" fillId="0" borderId="0" xfId="0" applyFont="1" applyAlignment="1">
      <alignment horizontal="right" vertical="center"/>
    </xf>
    <xf numFmtId="0" fontId="23" fillId="0" borderId="0" xfId="0" applyFont="1" applyAlignment="1">
      <alignment horizontal="center" vertical="center"/>
    </xf>
    <xf numFmtId="0" fontId="29" fillId="0" borderId="15" xfId="0" applyFont="1" applyBorder="1" applyAlignment="1">
      <alignment horizontal="left" vertical="center"/>
    </xf>
    <xf numFmtId="0" fontId="26" fillId="0" borderId="0" xfId="1" applyFont="1" applyBorder="1" applyAlignment="1" applyProtection="1"/>
    <xf numFmtId="0" fontId="38" fillId="0" borderId="16" xfId="0" applyFont="1" applyBorder="1" applyAlignment="1">
      <alignment horizontal="right"/>
    </xf>
    <xf numFmtId="0" fontId="38" fillId="0" borderId="16" xfId="0" applyFont="1" applyBorder="1" applyAlignment="1">
      <alignment horizontal="center"/>
    </xf>
    <xf numFmtId="0" fontId="48" fillId="0" borderId="16" xfId="0" applyFont="1" applyBorder="1" applyAlignment="1">
      <alignment vertical="center"/>
    </xf>
    <xf numFmtId="0" fontId="41" fillId="0" borderId="16" xfId="0" applyFont="1" applyBorder="1" applyAlignment="1">
      <alignment vertical="center"/>
    </xf>
    <xf numFmtId="0" fontId="38" fillId="0" borderId="0" xfId="0" applyFont="1" applyAlignment="1">
      <alignment horizontal="right"/>
    </xf>
    <xf numFmtId="0" fontId="38" fillId="0" borderId="0" xfId="0" applyFont="1" applyAlignment="1">
      <alignment horizontal="center"/>
    </xf>
    <xf numFmtId="49" fontId="41" fillId="0" borderId="0" xfId="0" applyNumberFormat="1" applyFont="1" applyAlignment="1">
      <alignment vertical="center"/>
    </xf>
    <xf numFmtId="165" fontId="29" fillId="0" borderId="0" xfId="0" applyNumberFormat="1" applyFont="1" applyAlignment="1">
      <alignment horizontal="left" vertical="center" wrapText="1"/>
    </xf>
    <xf numFmtId="1" fontId="29" fillId="0" borderId="0" xfId="2" applyNumberFormat="1" applyFont="1" applyBorder="1" applyAlignment="1">
      <alignment horizontal="right" vertical="center"/>
    </xf>
    <xf numFmtId="49" fontId="29" fillId="0" borderId="15" xfId="0" applyNumberFormat="1" applyFont="1" applyBorder="1" applyAlignment="1">
      <alignment vertical="center"/>
    </xf>
    <xf numFmtId="165" fontId="29" fillId="0" borderId="15" xfId="0" applyNumberFormat="1" applyFont="1" applyBorder="1" applyAlignment="1">
      <alignment vertical="center"/>
    </xf>
    <xf numFmtId="0" fontId="38" fillId="0" borderId="0" xfId="0" applyFont="1" applyAlignment="1">
      <alignment horizontal="left" vertical="center"/>
    </xf>
    <xf numFmtId="0" fontId="30" fillId="0" borderId="0" xfId="0" applyFont="1" applyAlignment="1">
      <alignment horizontal="centerContinuous" vertical="center"/>
    </xf>
    <xf numFmtId="0" fontId="51" fillId="0" borderId="0" xfId="0" applyFont="1" applyAlignment="1">
      <alignment horizontal="centerContinuous" vertical="center"/>
    </xf>
    <xf numFmtId="0" fontId="31" fillId="0" borderId="0" xfId="0" applyFont="1" applyAlignment="1">
      <alignment horizontal="center" vertical="center"/>
    </xf>
    <xf numFmtId="0" fontId="53" fillId="0" borderId="0" xfId="0" applyFont="1" applyAlignment="1">
      <alignment vertical="center" wrapText="1"/>
    </xf>
    <xf numFmtId="0" fontId="22" fillId="0" borderId="16" xfId="0" applyFont="1" applyBorder="1" applyAlignment="1">
      <alignment horizontal="left" vertical="top"/>
    </xf>
    <xf numFmtId="0" fontId="22" fillId="0" borderId="16" xfId="0" applyFont="1" applyBorder="1" applyAlignment="1">
      <alignment horizontal="centerContinuous" vertical="top"/>
    </xf>
    <xf numFmtId="0" fontId="29" fillId="0" borderId="15" xfId="1" applyFont="1" applyBorder="1" applyAlignment="1" applyProtection="1">
      <alignment vertical="center"/>
    </xf>
    <xf numFmtId="0" fontId="29" fillId="0" borderId="0" xfId="0" applyFont="1" applyAlignment="1">
      <alignment horizontal="left" vertical="top"/>
    </xf>
    <xf numFmtId="0" fontId="38" fillId="0" borderId="16" xfId="0" applyFont="1" applyBorder="1" applyAlignment="1">
      <alignment horizontal="center" textRotation="90"/>
    </xf>
    <xf numFmtId="0" fontId="38" fillId="0" borderId="0" xfId="0" applyFont="1"/>
    <xf numFmtId="0" fontId="38" fillId="0" borderId="21" xfId="0" applyFont="1" applyBorder="1"/>
    <xf numFmtId="0" fontId="38" fillId="0" borderId="25" xfId="0" applyFont="1" applyBorder="1" applyAlignment="1">
      <alignment horizontal="center" textRotation="90"/>
    </xf>
    <xf numFmtId="0" fontId="38" fillId="0" borderId="18" xfId="0" applyFont="1" applyBorder="1" applyAlignment="1">
      <alignment horizontal="right"/>
    </xf>
    <xf numFmtId="0" fontId="38" fillId="0" borderId="26" xfId="0" applyFont="1" applyBorder="1" applyAlignment="1">
      <alignment horizontal="center" textRotation="90"/>
    </xf>
    <xf numFmtId="0" fontId="38" fillId="0" borderId="17" xfId="0" applyFont="1" applyBorder="1" applyAlignment="1">
      <alignment horizontal="right"/>
    </xf>
    <xf numFmtId="0" fontId="38" fillId="0" borderId="17" xfId="0" applyFont="1" applyBorder="1" applyAlignment="1">
      <alignment horizontal="center"/>
    </xf>
    <xf numFmtId="0" fontId="38" fillId="0" borderId="28" xfId="0" applyFont="1" applyBorder="1" applyAlignment="1">
      <alignment horizontal="center" textRotation="90"/>
    </xf>
    <xf numFmtId="0" fontId="38" fillId="0" borderId="0" xfId="1" applyFont="1" applyBorder="1" applyAlignment="1" applyProtection="1">
      <alignment vertical="center"/>
    </xf>
    <xf numFmtId="165" fontId="38" fillId="0" borderId="0" xfId="0" applyNumberFormat="1" applyFont="1" applyAlignment="1">
      <alignment vertical="center"/>
    </xf>
    <xf numFmtId="0" fontId="38" fillId="0" borderId="0" xfId="0" applyFont="1" applyAlignment="1">
      <alignment vertical="center"/>
    </xf>
    <xf numFmtId="172" fontId="9" fillId="0" borderId="0" xfId="2" applyNumberFormat="1" applyFont="1"/>
    <xf numFmtId="172" fontId="9" fillId="0" borderId="0" xfId="0" applyNumberFormat="1" applyFont="1"/>
    <xf numFmtId="168" fontId="29" fillId="0" borderId="24" xfId="0" applyNumberFormat="1" applyFont="1" applyBorder="1" applyAlignment="1">
      <alignment horizontal="right"/>
    </xf>
    <xf numFmtId="0" fontId="9" fillId="0" borderId="21" xfId="0" applyFont="1" applyBorder="1" applyAlignment="1">
      <alignment horizontal="center"/>
    </xf>
    <xf numFmtId="0" fontId="9" fillId="0" borderId="15" xfId="0" applyFont="1" applyBorder="1" applyAlignment="1">
      <alignment vertical="center"/>
    </xf>
    <xf numFmtId="0" fontId="9" fillId="0" borderId="15" xfId="0" applyFont="1" applyBorder="1" applyAlignment="1">
      <alignment horizontal="center" vertical="center"/>
    </xf>
    <xf numFmtId="49" fontId="29" fillId="0" borderId="21" xfId="0" applyNumberFormat="1" applyFont="1" applyBorder="1" applyAlignment="1">
      <alignment vertical="center"/>
    </xf>
    <xf numFmtId="0" fontId="29" fillId="0" borderId="21" xfId="0" applyFont="1" applyBorder="1" applyAlignment="1">
      <alignment horizontal="center" vertical="center"/>
    </xf>
    <xf numFmtId="0" fontId="28" fillId="0" borderId="21" xfId="0" applyFont="1" applyBorder="1" applyAlignment="1">
      <alignment horizontal="center" vertical="center"/>
    </xf>
    <xf numFmtId="0" fontId="27" fillId="0" borderId="21" xfId="0" applyFont="1" applyBorder="1" applyAlignment="1">
      <alignment vertical="center"/>
    </xf>
    <xf numFmtId="0" fontId="19" fillId="0" borderId="0" xfId="0" applyFont="1" applyAlignment="1">
      <alignment vertical="top" wrapText="1"/>
    </xf>
    <xf numFmtId="173" fontId="29" fillId="0" borderId="27" xfId="0" applyNumberFormat="1" applyFont="1" applyBorder="1" applyAlignment="1">
      <alignment horizontal="right"/>
    </xf>
    <xf numFmtId="173" fontId="29" fillId="0" borderId="19" xfId="0" applyNumberFormat="1" applyFont="1" applyBorder="1" applyAlignment="1">
      <alignment horizontal="right"/>
    </xf>
    <xf numFmtId="173" fontId="29" fillId="0" borderId="15" xfId="0" applyNumberFormat="1" applyFont="1" applyBorder="1" applyAlignment="1">
      <alignment horizontal="right"/>
    </xf>
    <xf numFmtId="173" fontId="29" fillId="0" borderId="20" xfId="0" applyNumberFormat="1" applyFont="1" applyBorder="1" applyAlignment="1">
      <alignment horizontal="right"/>
    </xf>
    <xf numFmtId="174" fontId="29" fillId="0" borderId="15" xfId="0" applyNumberFormat="1" applyFont="1" applyBorder="1" applyAlignment="1">
      <alignment horizontal="right"/>
    </xf>
    <xf numFmtId="0" fontId="26" fillId="0" borderId="0" xfId="1" applyFont="1" applyFill="1" applyBorder="1" applyAlignment="1" applyProtection="1">
      <alignment vertical="top" wrapText="1"/>
    </xf>
    <xf numFmtId="0" fontId="23" fillId="0" borderId="0" xfId="1" applyFont="1" applyBorder="1" applyAlignment="1" applyProtection="1">
      <alignment vertical="top" wrapText="1"/>
    </xf>
    <xf numFmtId="169" fontId="30" fillId="0" borderId="15" xfId="0" applyNumberFormat="1" applyFont="1" applyBorder="1" applyAlignment="1">
      <alignment horizontal="right" vertical="center"/>
    </xf>
    <xf numFmtId="0" fontId="54" fillId="0" borderId="0" xfId="0" applyFont="1" applyAlignment="1">
      <alignment vertical="top" wrapText="1"/>
    </xf>
    <xf numFmtId="0" fontId="52" fillId="0" borderId="0" xfId="0" applyFont="1" applyAlignment="1">
      <alignment vertical="center" wrapText="1"/>
    </xf>
    <xf numFmtId="0" fontId="50" fillId="0" borderId="0" xfId="0" applyFont="1" applyAlignment="1">
      <alignment vertical="top" wrapText="1"/>
    </xf>
    <xf numFmtId="0" fontId="50" fillId="0" borderId="0" xfId="0" applyFont="1" applyAlignment="1">
      <alignment horizontal="right" vertical="top" wrapText="1"/>
    </xf>
    <xf numFmtId="0" fontId="28" fillId="0" borderId="0" xfId="0" applyFont="1" applyAlignment="1">
      <alignment horizontal="left" vertical="center" wrapText="1"/>
    </xf>
    <xf numFmtId="0" fontId="18" fillId="0" borderId="0" xfId="0" applyFont="1"/>
    <xf numFmtId="0" fontId="30" fillId="0" borderId="0" xfId="0" applyFont="1" applyAlignment="1">
      <alignment horizontal="left" vertical="top" wrapText="1"/>
    </xf>
    <xf numFmtId="0" fontId="57" fillId="2" borderId="30" xfId="0" applyFont="1" applyFill="1" applyBorder="1" applyAlignment="1">
      <alignment horizontal="left" vertical="center" wrapText="1"/>
    </xf>
    <xf numFmtId="0" fontId="57" fillId="2" borderId="31" xfId="0" applyFont="1" applyFill="1" applyBorder="1" applyAlignment="1">
      <alignment vertical="center" wrapText="1"/>
    </xf>
    <xf numFmtId="0" fontId="57" fillId="2" borderId="31" xfId="0" applyFont="1" applyFill="1" applyBorder="1" applyAlignment="1">
      <alignment horizontal="left" vertical="center" wrapText="1"/>
    </xf>
    <xf numFmtId="0" fontId="57" fillId="2" borderId="32" xfId="0" applyFont="1" applyFill="1" applyBorder="1" applyAlignment="1">
      <alignment horizontal="left" vertical="center" wrapText="1"/>
    </xf>
    <xf numFmtId="0" fontId="30" fillId="3" borderId="3" xfId="0" applyFont="1" applyFill="1" applyBorder="1" applyAlignment="1">
      <alignment horizontal="left" vertical="top" wrapText="1"/>
    </xf>
    <xf numFmtId="0" fontId="29" fillId="0" borderId="6" xfId="0" applyFont="1" applyBorder="1" applyAlignment="1">
      <alignment horizontal="left" vertical="top" wrapText="1"/>
    </xf>
    <xf numFmtId="0" fontId="58" fillId="0" borderId="6" xfId="1" applyFont="1" applyBorder="1" applyAlignment="1">
      <alignment horizontal="left" vertical="top" wrapText="1"/>
    </xf>
    <xf numFmtId="0" fontId="29" fillId="0" borderId="7" xfId="0" applyFont="1" applyBorder="1" applyAlignment="1">
      <alignment horizontal="left" vertical="top"/>
    </xf>
    <xf numFmtId="0" fontId="29" fillId="0" borderId="8" xfId="0" applyFont="1" applyBorder="1" applyAlignment="1">
      <alignment horizontal="left" vertical="top" wrapText="1"/>
    </xf>
    <xf numFmtId="0" fontId="58" fillId="0" borderId="8" xfId="1" applyFont="1" applyBorder="1" applyAlignment="1">
      <alignment horizontal="left" vertical="top" wrapText="1"/>
    </xf>
    <xf numFmtId="0" fontId="29" fillId="0" borderId="9" xfId="0" applyFont="1" applyBorder="1" applyAlignment="1">
      <alignment horizontal="left" vertical="top"/>
    </xf>
    <xf numFmtId="0" fontId="29" fillId="0" borderId="10" xfId="0" applyFont="1" applyBorder="1" applyAlignment="1">
      <alignment horizontal="left" vertical="top" wrapText="1"/>
    </xf>
    <xf numFmtId="0" fontId="29" fillId="0" borderId="11" xfId="0" applyFont="1" applyBorder="1" applyAlignment="1">
      <alignment horizontal="left" vertical="top"/>
    </xf>
    <xf numFmtId="0" fontId="29" fillId="0" borderId="4" xfId="0" applyFont="1" applyBorder="1" applyAlignment="1">
      <alignment horizontal="left" vertical="top" wrapText="1"/>
    </xf>
    <xf numFmtId="0" fontId="29" fillId="0" borderId="5" xfId="0" applyFont="1" applyBorder="1" applyAlignment="1">
      <alignment horizontal="left" vertical="top"/>
    </xf>
    <xf numFmtId="0" fontId="30" fillId="3" borderId="12" xfId="0" applyFont="1" applyFill="1" applyBorder="1" applyAlignment="1">
      <alignment horizontal="left" vertical="top" wrapText="1"/>
    </xf>
    <xf numFmtId="0" fontId="58" fillId="0" borderId="8" xfId="1" applyFont="1" applyBorder="1" applyAlignment="1">
      <alignment horizontal="left" vertical="top"/>
    </xf>
    <xf numFmtId="0" fontId="58" fillId="0" borderId="7" xfId="1" applyFont="1" applyBorder="1" applyAlignment="1">
      <alignment horizontal="left" vertical="top"/>
    </xf>
    <xf numFmtId="0" fontId="30" fillId="3" borderId="14" xfId="0" applyFont="1" applyFill="1" applyBorder="1" applyAlignment="1">
      <alignment horizontal="left" vertical="top" wrapText="1"/>
    </xf>
    <xf numFmtId="0" fontId="58" fillId="0" borderId="10" xfId="1" applyFont="1" applyBorder="1" applyAlignment="1">
      <alignment horizontal="left" vertical="top"/>
    </xf>
    <xf numFmtId="0" fontId="58" fillId="0" borderId="4" xfId="1" applyFont="1" applyBorder="1" applyAlignment="1">
      <alignment horizontal="left" vertical="top"/>
    </xf>
    <xf numFmtId="0" fontId="58" fillId="0" borderId="4" xfId="1" applyFont="1" applyBorder="1" applyAlignment="1">
      <alignment horizontal="left" vertical="top" wrapText="1"/>
    </xf>
    <xf numFmtId="0" fontId="58" fillId="0" borderId="6" xfId="1" applyFont="1" applyBorder="1" applyAlignment="1">
      <alignment horizontal="left" vertical="top"/>
    </xf>
    <xf numFmtId="0" fontId="58" fillId="0" borderId="11" xfId="1" applyFont="1" applyBorder="1" applyAlignment="1">
      <alignment horizontal="left" vertical="top"/>
    </xf>
    <xf numFmtId="0" fontId="29" fillId="0" borderId="0" xfId="0" applyFont="1" applyAlignment="1">
      <alignment vertical="center" wrapText="1"/>
    </xf>
    <xf numFmtId="0" fontId="58" fillId="0" borderId="0" xfId="1" applyFont="1" applyBorder="1" applyAlignment="1">
      <alignment horizontal="left" vertical="top"/>
    </xf>
    <xf numFmtId="0" fontId="58" fillId="0" borderId="9" xfId="1" applyFont="1" applyBorder="1" applyAlignment="1">
      <alignment horizontal="left" vertical="top"/>
    </xf>
    <xf numFmtId="0" fontId="58" fillId="0" borderId="10" xfId="1" applyFont="1" applyBorder="1" applyAlignment="1">
      <alignment horizontal="left" vertical="top" wrapText="1"/>
    </xf>
    <xf numFmtId="0" fontId="29" fillId="0" borderId="2" xfId="0" applyFont="1" applyBorder="1" applyAlignment="1">
      <alignment horizontal="left" vertical="top" wrapText="1"/>
    </xf>
    <xf numFmtId="0" fontId="29" fillId="0" borderId="4" xfId="1" applyFont="1" applyBorder="1" applyAlignment="1">
      <alignment horizontal="left" vertical="top" wrapText="1"/>
    </xf>
    <xf numFmtId="0" fontId="9" fillId="0" borderId="0" xfId="0" applyFont="1" applyAlignment="1">
      <alignment vertical="top"/>
    </xf>
    <xf numFmtId="0" fontId="57" fillId="2" borderId="0" xfId="0" applyFont="1" applyFill="1" applyAlignment="1">
      <alignment vertical="center"/>
    </xf>
    <xf numFmtId="0" fontId="29" fillId="3" borderId="4" xfId="0" applyFont="1" applyFill="1" applyBorder="1" applyAlignment="1">
      <alignment horizontal="left" vertical="top" wrapText="1"/>
    </xf>
    <xf numFmtId="0" fontId="29" fillId="3" borderId="6" xfId="0" applyFont="1" applyFill="1" applyBorder="1" applyAlignment="1">
      <alignment horizontal="left" vertical="top" wrapText="1"/>
    </xf>
    <xf numFmtId="0" fontId="30" fillId="2" borderId="30" xfId="0" applyFont="1" applyFill="1" applyBorder="1" applyAlignment="1">
      <alignment vertical="top" wrapText="1"/>
    </xf>
    <xf numFmtId="0" fontId="30" fillId="2" borderId="31" xfId="0" applyFont="1" applyFill="1" applyBorder="1" applyAlignment="1">
      <alignment horizontal="left" vertical="top" wrapText="1"/>
    </xf>
    <xf numFmtId="0" fontId="57" fillId="2" borderId="31" xfId="0" applyFont="1" applyFill="1" applyBorder="1" applyAlignment="1">
      <alignment horizontal="left" vertical="top" wrapText="1"/>
    </xf>
    <xf numFmtId="0" fontId="57" fillId="2" borderId="32" xfId="0" applyFont="1" applyFill="1" applyBorder="1" applyAlignment="1">
      <alignment horizontal="left" vertical="top" wrapText="1"/>
    </xf>
    <xf numFmtId="0" fontId="30" fillId="2" borderId="0" xfId="0" applyFont="1" applyFill="1" applyAlignment="1">
      <alignment vertical="center"/>
    </xf>
    <xf numFmtId="169" fontId="58" fillId="0" borderId="15" xfId="1" applyNumberFormat="1" applyFont="1" applyBorder="1" applyAlignment="1">
      <alignment horizontal="right" vertical="center"/>
    </xf>
    <xf numFmtId="0" fontId="60" fillId="0" borderId="0" xfId="0" applyFont="1"/>
    <xf numFmtId="0" fontId="28" fillId="0" borderId="0" xfId="0" applyFont="1" applyAlignment="1">
      <alignment vertical="top" wrapText="1"/>
    </xf>
    <xf numFmtId="0" fontId="58" fillId="0" borderId="0" xfId="1" applyFont="1" applyProtection="1"/>
    <xf numFmtId="167" fontId="29" fillId="0" borderId="0" xfId="0" applyNumberFormat="1" applyFont="1" applyAlignment="1">
      <alignment horizontal="right"/>
    </xf>
    <xf numFmtId="169" fontId="29" fillId="0" borderId="0" xfId="0" applyNumberFormat="1" applyFont="1" applyAlignment="1">
      <alignment horizontal="right"/>
    </xf>
    <xf numFmtId="0" fontId="9" fillId="0" borderId="27" xfId="0" applyFont="1" applyBorder="1" applyAlignment="1">
      <alignment horizontal="center" vertical="center"/>
    </xf>
    <xf numFmtId="0" fontId="19" fillId="0" borderId="24" xfId="0" applyFont="1" applyBorder="1" applyAlignment="1">
      <alignment vertical="center"/>
    </xf>
    <xf numFmtId="0" fontId="19" fillId="0" borderId="22" xfId="0" applyFont="1" applyBorder="1" applyAlignment="1">
      <alignment vertical="center"/>
    </xf>
    <xf numFmtId="0" fontId="9" fillId="0" borderId="24" xfId="0" applyFont="1" applyBorder="1" applyAlignment="1">
      <alignment vertical="center"/>
    </xf>
    <xf numFmtId="168" fontId="29" fillId="0" borderId="24" xfId="0" applyNumberFormat="1" applyFont="1" applyBorder="1" applyAlignment="1">
      <alignment horizontal="right" vertical="center"/>
    </xf>
    <xf numFmtId="0" fontId="29" fillId="0" borderId="36" xfId="0" applyFont="1" applyBorder="1" applyAlignment="1">
      <alignment horizontal="left" vertical="center"/>
    </xf>
    <xf numFmtId="0" fontId="29" fillId="0" borderId="36" xfId="0" applyFont="1" applyBorder="1" applyAlignment="1">
      <alignment horizontal="center" vertical="center"/>
    </xf>
    <xf numFmtId="0" fontId="28" fillId="0" borderId="36" xfId="0" applyFont="1" applyBorder="1" applyAlignment="1">
      <alignment horizontal="center" vertical="center"/>
    </xf>
    <xf numFmtId="169" fontId="29" fillId="0" borderId="36" xfId="0" applyNumberFormat="1" applyFont="1" applyBorder="1" applyAlignment="1">
      <alignment horizontal="right"/>
    </xf>
    <xf numFmtId="0" fontId="29" fillId="0" borderId="37" xfId="0" applyFont="1" applyBorder="1" applyAlignment="1">
      <alignment horizontal="left" vertical="center"/>
    </xf>
    <xf numFmtId="0" fontId="29" fillId="0" borderId="37" xfId="0" applyFont="1" applyBorder="1" applyAlignment="1">
      <alignment horizontal="center" vertical="center"/>
    </xf>
    <xf numFmtId="0" fontId="28" fillId="0" borderId="37" xfId="0" applyFont="1" applyBorder="1" applyAlignment="1">
      <alignment horizontal="center" vertical="center"/>
    </xf>
    <xf numFmtId="169" fontId="29" fillId="0" borderId="37" xfId="0" applyNumberFormat="1" applyFont="1" applyBorder="1" applyAlignment="1">
      <alignment horizontal="right"/>
    </xf>
    <xf numFmtId="0" fontId="29" fillId="0" borderId="21" xfId="0" applyFont="1" applyBorder="1" applyAlignment="1">
      <alignment horizontal="left" vertical="center"/>
    </xf>
    <xf numFmtId="0" fontId="22" fillId="0" borderId="21" xfId="0" applyFont="1" applyBorder="1" applyAlignment="1">
      <alignment horizontal="left" vertical="top"/>
    </xf>
    <xf numFmtId="0" fontId="22" fillId="0" borderId="21" xfId="0" applyFont="1" applyBorder="1" applyAlignment="1">
      <alignment horizontal="centerContinuous" vertical="top"/>
    </xf>
    <xf numFmtId="169" fontId="29" fillId="0" borderId="21" xfId="0" applyNumberFormat="1" applyFont="1" applyBorder="1" applyAlignment="1">
      <alignment horizontal="right"/>
    </xf>
    <xf numFmtId="0" fontId="22" fillId="0" borderId="0" xfId="0" applyFont="1" applyAlignment="1">
      <alignment horizontal="left" vertical="top"/>
    </xf>
    <xf numFmtId="0" fontId="22" fillId="0" borderId="0" xfId="0" applyFont="1" applyAlignment="1">
      <alignment horizontal="centerContinuous" vertical="top"/>
    </xf>
    <xf numFmtId="0" fontId="29" fillId="0" borderId="23" xfId="0" applyFont="1" applyBorder="1" applyAlignment="1">
      <alignment horizontal="left" vertical="center"/>
    </xf>
    <xf numFmtId="0" fontId="22" fillId="0" borderId="23" xfId="0" applyFont="1" applyBorder="1" applyAlignment="1">
      <alignment horizontal="left" vertical="top"/>
    </xf>
    <xf numFmtId="0" fontId="22" fillId="0" borderId="23" xfId="0" applyFont="1" applyBorder="1" applyAlignment="1">
      <alignment horizontal="centerContinuous" vertical="top"/>
    </xf>
    <xf numFmtId="169" fontId="29" fillId="0" borderId="23" xfId="0" applyNumberFormat="1" applyFont="1" applyBorder="1" applyAlignment="1">
      <alignment horizontal="right"/>
    </xf>
    <xf numFmtId="0" fontId="9" fillId="0" borderId="23" xfId="0" applyFont="1" applyBorder="1"/>
    <xf numFmtId="0" fontId="0" fillId="0" borderId="23" xfId="0" applyBorder="1"/>
    <xf numFmtId="0" fontId="0" fillId="0" borderId="21" xfId="0" applyBorder="1"/>
    <xf numFmtId="175" fontId="9" fillId="0" borderId="21" xfId="2" applyNumberFormat="1" applyFont="1" applyBorder="1"/>
    <xf numFmtId="0" fontId="19" fillId="0" borderId="42" xfId="0" applyFont="1" applyBorder="1"/>
    <xf numFmtId="0" fontId="65" fillId="0" borderId="42" xfId="0" applyFont="1" applyBorder="1"/>
    <xf numFmtId="0" fontId="22" fillId="0" borderId="15" xfId="0" applyFont="1" applyBorder="1" applyAlignment="1">
      <alignment horizontal="left" vertical="top"/>
    </xf>
    <xf numFmtId="0" fontId="22" fillId="0" borderId="15" xfId="0" applyFont="1" applyBorder="1" applyAlignment="1">
      <alignment horizontal="centerContinuous" vertical="top"/>
    </xf>
    <xf numFmtId="0" fontId="66" fillId="0" borderId="0" xfId="0" applyFont="1" applyAlignment="1">
      <alignment vertical="center"/>
    </xf>
    <xf numFmtId="0" fontId="68" fillId="0" borderId="0" xfId="0" applyFont="1"/>
    <xf numFmtId="0" fontId="29" fillId="0" borderId="23" xfId="1" applyFont="1" applyFill="1" applyBorder="1" applyAlignment="1" applyProtection="1">
      <alignment vertical="center"/>
    </xf>
    <xf numFmtId="0" fontId="29" fillId="0" borderId="15" xfId="1" applyFont="1" applyFill="1" applyBorder="1" applyAlignment="1" applyProtection="1">
      <alignment vertical="center"/>
    </xf>
    <xf numFmtId="0" fontId="9" fillId="0" borderId="21" xfId="0" applyFont="1" applyBorder="1" applyAlignment="1">
      <alignment horizontal="center" vertical="center"/>
    </xf>
    <xf numFmtId="0" fontId="58" fillId="0" borderId="5" xfId="1" applyFont="1" applyBorder="1" applyAlignment="1">
      <alignment horizontal="left" vertical="top"/>
    </xf>
    <xf numFmtId="0" fontId="19" fillId="2" borderId="0" xfId="0" applyFont="1" applyFill="1" applyAlignment="1">
      <alignment vertical="center"/>
    </xf>
    <xf numFmtId="0" fontId="9" fillId="0" borderId="4" xfId="0" applyFont="1" applyBorder="1" applyAlignment="1">
      <alignment vertical="top" wrapText="1"/>
    </xf>
    <xf numFmtId="0" fontId="9" fillId="0" borderId="6" xfId="0" applyFont="1" applyBorder="1" applyAlignment="1">
      <alignment horizontal="left" vertical="top" wrapText="1"/>
    </xf>
    <xf numFmtId="43" fontId="9" fillId="0" borderId="0" xfId="0" applyNumberFormat="1" applyFont="1"/>
    <xf numFmtId="0" fontId="38" fillId="0" borderId="45" xfId="0" applyFont="1" applyBorder="1" applyAlignment="1">
      <alignment horizontal="center" textRotation="90"/>
    </xf>
    <xf numFmtId="0" fontId="38" fillId="0" borderId="42" xfId="0" applyFont="1" applyBorder="1" applyAlignment="1">
      <alignment horizontal="center" textRotation="90"/>
    </xf>
    <xf numFmtId="0" fontId="38" fillId="0" borderId="49" xfId="0" applyFont="1" applyBorder="1" applyAlignment="1">
      <alignment horizontal="center" textRotation="90"/>
    </xf>
    <xf numFmtId="0" fontId="29" fillId="0" borderId="0" xfId="0" applyFont="1" applyAlignment="1">
      <alignment vertical="top"/>
    </xf>
    <xf numFmtId="170" fontId="36" fillId="5" borderId="15" xfId="0" applyNumberFormat="1" applyFont="1" applyFill="1" applyBorder="1" applyAlignment="1">
      <alignment horizontal="right"/>
    </xf>
    <xf numFmtId="172" fontId="36" fillId="5" borderId="15" xfId="2" applyNumberFormat="1" applyFont="1" applyFill="1" applyBorder="1" applyAlignment="1">
      <alignment horizontal="right"/>
    </xf>
    <xf numFmtId="164" fontId="19" fillId="0" borderId="23" xfId="2" applyFont="1" applyBorder="1" applyAlignment="1">
      <alignment horizontal="left" vertical="center"/>
    </xf>
    <xf numFmtId="0" fontId="19" fillId="0" borderId="23" xfId="0" applyFont="1" applyBorder="1" applyAlignment="1">
      <alignment horizontal="left" vertical="top"/>
    </xf>
    <xf numFmtId="0" fontId="19" fillId="0" borderId="23" xfId="0" applyFont="1" applyBorder="1" applyAlignment="1">
      <alignment horizontal="left" vertical="center"/>
    </xf>
    <xf numFmtId="174" fontId="29" fillId="0" borderId="15" xfId="0" quotePrefix="1" applyNumberFormat="1" applyFont="1" applyBorder="1" applyAlignment="1">
      <alignment horizontal="right"/>
    </xf>
    <xf numFmtId="170" fontId="36" fillId="5" borderId="15" xfId="0" quotePrefix="1" applyNumberFormat="1" applyFont="1" applyFill="1" applyBorder="1" applyAlignment="1">
      <alignment horizontal="right"/>
    </xf>
    <xf numFmtId="173" fontId="41" fillId="5" borderId="27" xfId="0" applyNumberFormat="1" applyFont="1" applyFill="1" applyBorder="1" applyAlignment="1">
      <alignment horizontal="right"/>
    </xf>
    <xf numFmtId="173" fontId="41" fillId="5" borderId="19" xfId="0" applyNumberFormat="1" applyFont="1" applyFill="1" applyBorder="1" applyAlignment="1">
      <alignment horizontal="right"/>
    </xf>
    <xf numFmtId="173" fontId="41" fillId="5" borderId="15" xfId="0" applyNumberFormat="1" applyFont="1" applyFill="1" applyBorder="1" applyAlignment="1">
      <alignment horizontal="right"/>
    </xf>
    <xf numFmtId="173" fontId="41" fillId="5" borderId="20" xfId="0" applyNumberFormat="1" applyFont="1" applyFill="1" applyBorder="1" applyAlignment="1">
      <alignment horizontal="right"/>
    </xf>
    <xf numFmtId="170" fontId="41" fillId="5" borderId="15" xfId="0" quotePrefix="1" applyNumberFormat="1" applyFont="1" applyFill="1" applyBorder="1" applyAlignment="1">
      <alignment horizontal="right"/>
    </xf>
    <xf numFmtId="0" fontId="28" fillId="0" borderId="24" xfId="0" applyFont="1" applyBorder="1" applyAlignment="1">
      <alignment horizontal="center" vertical="center"/>
    </xf>
    <xf numFmtId="0" fontId="29" fillId="0" borderId="50" xfId="0" applyFont="1" applyBorder="1" applyAlignment="1">
      <alignment horizontal="left" vertical="center"/>
    </xf>
    <xf numFmtId="0" fontId="29" fillId="0" borderId="50" xfId="0" applyFont="1" applyBorder="1" applyAlignment="1">
      <alignment horizontal="center" vertical="center"/>
    </xf>
    <xf numFmtId="0" fontId="28" fillId="0" borderId="50" xfId="0" applyFont="1" applyBorder="1" applyAlignment="1">
      <alignment horizontal="center" vertical="center"/>
    </xf>
    <xf numFmtId="169" fontId="29" fillId="0" borderId="50" xfId="0" applyNumberFormat="1" applyFont="1" applyBorder="1" applyAlignment="1">
      <alignment horizontal="right"/>
    </xf>
    <xf numFmtId="0" fontId="60" fillId="0" borderId="21" xfId="0" applyFont="1" applyBorder="1"/>
    <xf numFmtId="0" fontId="28" fillId="0" borderId="0" xfId="0" applyFont="1" applyAlignment="1">
      <alignment horizontal="left" vertical="top" wrapText="1"/>
    </xf>
    <xf numFmtId="0" fontId="58" fillId="0" borderId="4" xfId="1" applyFont="1" applyFill="1" applyBorder="1" applyAlignment="1">
      <alignment horizontal="left" vertical="top" wrapText="1"/>
    </xf>
    <xf numFmtId="0" fontId="58" fillId="0" borderId="6" xfId="1" applyFont="1" applyFill="1" applyBorder="1" applyAlignment="1">
      <alignment horizontal="left" vertical="top" wrapText="1"/>
    </xf>
    <xf numFmtId="0" fontId="58" fillId="0" borderId="8" xfId="1" applyFont="1" applyFill="1" applyBorder="1" applyAlignment="1">
      <alignment horizontal="left" vertical="top" wrapText="1"/>
    </xf>
    <xf numFmtId="0" fontId="58" fillId="0" borderId="9" xfId="1" applyFont="1" applyFill="1" applyBorder="1" applyAlignment="1">
      <alignment horizontal="left" vertical="top"/>
    </xf>
    <xf numFmtId="0" fontId="58" fillId="0" borderId="10" xfId="1" applyFont="1" applyFill="1" applyBorder="1" applyAlignment="1">
      <alignment horizontal="left" vertical="top" wrapText="1"/>
    </xf>
    <xf numFmtId="0" fontId="58" fillId="0" borderId="6" xfId="1" applyFont="1" applyFill="1" applyBorder="1" applyAlignment="1">
      <alignment horizontal="left" vertical="top"/>
    </xf>
    <xf numFmtId="0" fontId="29" fillId="2" borderId="0" xfId="0" applyFont="1" applyFill="1"/>
    <xf numFmtId="0" fontId="58" fillId="0" borderId="10" xfId="1" applyFont="1" applyFill="1" applyBorder="1" applyAlignment="1">
      <alignment vertical="top"/>
    </xf>
    <xf numFmtId="0" fontId="58" fillId="0" borderId="11" xfId="1" applyFont="1" applyFill="1" applyBorder="1" applyAlignment="1">
      <alignment vertical="top"/>
    </xf>
    <xf numFmtId="0" fontId="58" fillId="0" borderId="8" xfId="1" applyFont="1" applyFill="1" applyBorder="1" applyAlignment="1">
      <alignment horizontal="left" vertical="top"/>
    </xf>
    <xf numFmtId="0" fontId="29" fillId="0" borderId="9" xfId="0" applyFont="1" applyBorder="1" applyAlignment="1">
      <alignment vertical="top" wrapText="1"/>
    </xf>
    <xf numFmtId="0" fontId="29" fillId="0" borderId="5" xfId="0" applyFont="1" applyBorder="1" applyAlignment="1">
      <alignment vertical="top" wrapText="1"/>
    </xf>
    <xf numFmtId="0" fontId="58" fillId="0" borderId="4" xfId="1" applyFont="1" applyFill="1" applyBorder="1" applyAlignment="1">
      <alignment horizontal="left" vertical="top"/>
    </xf>
    <xf numFmtId="0" fontId="58" fillId="0" borderId="40" xfId="1" applyFont="1" applyBorder="1" applyAlignment="1">
      <alignment horizontal="left" vertical="top"/>
    </xf>
    <xf numFmtId="0" fontId="29" fillId="0" borderId="7" xfId="0" applyFont="1" applyBorder="1" applyAlignment="1">
      <alignment vertical="top" wrapText="1"/>
    </xf>
    <xf numFmtId="0" fontId="29" fillId="0" borderId="0" xfId="0" applyFont="1" applyAlignment="1">
      <alignment horizontal="right"/>
    </xf>
    <xf numFmtId="0" fontId="29" fillId="0" borderId="0" xfId="0" applyFont="1" applyAlignment="1">
      <alignment horizontal="center"/>
    </xf>
    <xf numFmtId="168" fontId="41" fillId="0" borderId="15" xfId="0" applyNumberFormat="1" applyFont="1" applyBorder="1" applyAlignment="1">
      <alignment horizontal="right"/>
    </xf>
    <xf numFmtId="168" fontId="41" fillId="0" borderId="24" xfId="0" applyNumberFormat="1" applyFont="1" applyBorder="1" applyAlignment="1">
      <alignment horizontal="right"/>
    </xf>
    <xf numFmtId="168" fontId="41" fillId="5" borderId="21" xfId="0" applyNumberFormat="1" applyFont="1" applyFill="1" applyBorder="1" applyAlignment="1">
      <alignment horizontal="right"/>
    </xf>
    <xf numFmtId="168" fontId="41" fillId="5" borderId="15" xfId="0" applyNumberFormat="1" applyFont="1" applyFill="1" applyBorder="1" applyAlignment="1">
      <alignment horizontal="right"/>
    </xf>
    <xf numFmtId="0" fontId="35" fillId="0" borderId="0" xfId="0" applyFont="1" applyAlignment="1">
      <alignment vertical="top"/>
    </xf>
    <xf numFmtId="0" fontId="58" fillId="0" borderId="11" xfId="1" applyFont="1" applyFill="1" applyBorder="1" applyAlignment="1">
      <alignment horizontal="left" vertical="top"/>
    </xf>
    <xf numFmtId="0" fontId="58" fillId="0" borderId="10" xfId="1" applyFont="1" applyFill="1" applyBorder="1" applyAlignment="1">
      <alignment horizontal="left" vertical="top"/>
    </xf>
    <xf numFmtId="169" fontId="69" fillId="5" borderId="15" xfId="1" applyNumberFormat="1" applyFont="1" applyFill="1" applyBorder="1" applyAlignment="1">
      <alignment horizontal="right" vertical="center"/>
    </xf>
    <xf numFmtId="0" fontId="30" fillId="0" borderId="0" xfId="0" applyFont="1"/>
    <xf numFmtId="0" fontId="0" fillId="0" borderId="2" xfId="0" applyBorder="1" applyAlignment="1">
      <alignment horizontal="left" vertical="top" wrapText="1"/>
    </xf>
    <xf numFmtId="0" fontId="58" fillId="0" borderId="2" xfId="1" applyFont="1" applyFill="1" applyBorder="1" applyAlignment="1">
      <alignment horizontal="left" vertical="top"/>
    </xf>
    <xf numFmtId="0" fontId="29" fillId="0" borderId="2" xfId="0" applyFont="1" applyBorder="1" applyAlignment="1">
      <alignment horizontal="left" vertical="top"/>
    </xf>
    <xf numFmtId="0" fontId="29" fillId="0" borderId="10" xfId="1" applyFont="1" applyFill="1" applyBorder="1" applyAlignment="1">
      <alignment horizontal="left" vertical="top" wrapText="1"/>
    </xf>
    <xf numFmtId="0" fontId="58" fillId="0" borderId="2" xfId="1" applyFont="1" applyFill="1" applyBorder="1" applyAlignment="1">
      <alignment horizontal="left" vertical="top" wrapText="1"/>
    </xf>
    <xf numFmtId="0" fontId="58" fillId="0" borderId="12" xfId="1" applyFont="1" applyFill="1" applyBorder="1" applyAlignment="1">
      <alignment horizontal="left" vertical="top" wrapText="1"/>
    </xf>
    <xf numFmtId="176" fontId="29" fillId="0" borderId="15" xfId="0" applyNumberFormat="1" applyFont="1" applyBorder="1" applyAlignment="1">
      <alignment horizontal="right"/>
    </xf>
    <xf numFmtId="176" fontId="29" fillId="0" borderId="15" xfId="0" applyNumberFormat="1" applyFont="1" applyBorder="1" applyAlignment="1">
      <alignment horizontal="right" vertical="center"/>
    </xf>
    <xf numFmtId="177" fontId="36" fillId="5" borderId="15" xfId="0" applyNumberFormat="1" applyFont="1" applyFill="1" applyBorder="1" applyAlignment="1">
      <alignment horizontal="right"/>
    </xf>
    <xf numFmtId="178" fontId="9" fillId="0" borderId="0" xfId="2" applyNumberFormat="1" applyFont="1" applyFill="1"/>
    <xf numFmtId="178" fontId="19" fillId="0" borderId="19" xfId="2" applyNumberFormat="1" applyFont="1" applyFill="1" applyBorder="1"/>
    <xf numFmtId="178" fontId="9" fillId="0" borderId="19" xfId="2" applyNumberFormat="1" applyFont="1" applyFill="1" applyBorder="1"/>
    <xf numFmtId="178" fontId="9" fillId="0" borderId="22" xfId="2" applyNumberFormat="1" applyFont="1" applyFill="1" applyBorder="1"/>
    <xf numFmtId="178" fontId="9" fillId="0" borderId="0" xfId="2" applyNumberFormat="1" applyFont="1" applyFill="1" applyBorder="1"/>
    <xf numFmtId="178" fontId="9" fillId="0" borderId="15" xfId="2" applyNumberFormat="1" applyFont="1" applyFill="1" applyBorder="1"/>
    <xf numFmtId="178" fontId="19" fillId="0" borderId="15" xfId="2" applyNumberFormat="1" applyFont="1" applyFill="1" applyBorder="1"/>
    <xf numFmtId="178" fontId="9" fillId="0" borderId="17" xfId="2" applyNumberFormat="1" applyFont="1" applyFill="1" applyBorder="1"/>
    <xf numFmtId="178" fontId="41" fillId="5" borderId="22" xfId="2" applyNumberFormat="1" applyFont="1" applyFill="1" applyBorder="1"/>
    <xf numFmtId="178" fontId="41" fillId="5" borderId="0" xfId="2" applyNumberFormat="1" applyFont="1" applyFill="1" applyBorder="1"/>
    <xf numFmtId="178" fontId="41" fillId="5" borderId="15" xfId="2" applyNumberFormat="1" applyFont="1" applyFill="1" applyBorder="1"/>
    <xf numFmtId="178" fontId="38" fillId="5" borderId="15" xfId="2" applyNumberFormat="1" applyFont="1" applyFill="1" applyBorder="1"/>
    <xf numFmtId="176" fontId="30" fillId="0" borderId="15" xfId="0" applyNumberFormat="1" applyFont="1" applyBorder="1" applyAlignment="1">
      <alignment horizontal="right"/>
    </xf>
    <xf numFmtId="176" fontId="37" fillId="5" borderId="15" xfId="0" applyNumberFormat="1" applyFont="1" applyFill="1" applyBorder="1" applyAlignment="1">
      <alignment horizontal="right"/>
    </xf>
    <xf numFmtId="178" fontId="9" fillId="0" borderId="47" xfId="2" applyNumberFormat="1" applyFont="1" applyBorder="1"/>
    <xf numFmtId="178" fontId="9" fillId="0" borderId="46" xfId="2" applyNumberFormat="1" applyFont="1" applyBorder="1"/>
    <xf numFmtId="178" fontId="41" fillId="5" borderId="43" xfId="2" applyNumberFormat="1" applyFont="1" applyFill="1" applyBorder="1"/>
    <xf numFmtId="178" fontId="9" fillId="0" borderId="34" xfId="2" applyNumberFormat="1" applyFont="1" applyBorder="1"/>
    <xf numFmtId="178" fontId="9" fillId="0" borderId="48" xfId="2" applyNumberFormat="1" applyFont="1" applyBorder="1"/>
    <xf numFmtId="178" fontId="41" fillId="5" borderId="44" xfId="2" applyNumberFormat="1" applyFont="1" applyFill="1" applyBorder="1"/>
    <xf numFmtId="178" fontId="9" fillId="0" borderId="35" xfId="2" applyNumberFormat="1" applyFont="1" applyFill="1" applyBorder="1"/>
    <xf numFmtId="178" fontId="9" fillId="0" borderId="18" xfId="2" applyNumberFormat="1" applyFont="1" applyFill="1" applyBorder="1"/>
    <xf numFmtId="178" fontId="41" fillId="5" borderId="17" xfId="2" applyNumberFormat="1" applyFont="1" applyFill="1" applyBorder="1"/>
    <xf numFmtId="178" fontId="9" fillId="0" borderId="35" xfId="2" applyNumberFormat="1" applyFont="1" applyBorder="1"/>
    <xf numFmtId="178" fontId="9" fillId="0" borderId="18" xfId="2" applyNumberFormat="1" applyFont="1" applyBorder="1"/>
    <xf numFmtId="178" fontId="9" fillId="0" borderId="34" xfId="2" applyNumberFormat="1" applyFont="1" applyFill="1" applyBorder="1"/>
    <xf numFmtId="178" fontId="9" fillId="0" borderId="48" xfId="2" applyNumberFormat="1" applyFont="1" applyFill="1" applyBorder="1"/>
    <xf numFmtId="178" fontId="19" fillId="0" borderId="28" xfId="2" applyNumberFormat="1" applyFont="1" applyBorder="1"/>
    <xf numFmtId="178" fontId="19" fillId="0" borderId="49" xfId="2" applyNumberFormat="1" applyFont="1" applyBorder="1"/>
    <xf numFmtId="178" fontId="38" fillId="5" borderId="45" xfId="2" applyNumberFormat="1" applyFont="1" applyFill="1" applyBorder="1"/>
    <xf numFmtId="178" fontId="29" fillId="0" borderId="24" xfId="0" applyNumberFormat="1" applyFont="1" applyBorder="1" applyAlignment="1">
      <alignment horizontal="right" vertical="center"/>
    </xf>
    <xf numFmtId="178" fontId="37" fillId="5" borderId="24" xfId="0" applyNumberFormat="1" applyFont="1" applyFill="1" applyBorder="1" applyAlignment="1">
      <alignment horizontal="right" vertical="center"/>
    </xf>
    <xf numFmtId="178" fontId="30" fillId="0" borderId="23" xfId="0" applyNumberFormat="1" applyFont="1" applyBorder="1" applyAlignment="1">
      <alignment horizontal="right" vertical="center"/>
    </xf>
    <xf numFmtId="178" fontId="30" fillId="0" borderId="15" xfId="0" applyNumberFormat="1" applyFont="1" applyBorder="1" applyAlignment="1">
      <alignment horizontal="right" vertical="center"/>
    </xf>
    <xf numFmtId="178" fontId="37" fillId="5" borderId="15" xfId="0" applyNumberFormat="1" applyFont="1" applyFill="1" applyBorder="1" applyAlignment="1">
      <alignment horizontal="right" vertical="center"/>
    </xf>
    <xf numFmtId="178" fontId="9" fillId="0" borderId="0" xfId="0" applyNumberFormat="1" applyFont="1"/>
    <xf numFmtId="178" fontId="29" fillId="0" borderId="15" xfId="0" applyNumberFormat="1" applyFont="1" applyBorder="1" applyAlignment="1">
      <alignment horizontal="right"/>
    </xf>
    <xf numFmtId="178" fontId="36" fillId="5" borderId="15" xfId="0" applyNumberFormat="1" applyFont="1" applyFill="1" applyBorder="1" applyAlignment="1">
      <alignment horizontal="right"/>
    </xf>
    <xf numFmtId="178" fontId="30" fillId="0" borderId="15" xfId="0" applyNumberFormat="1" applyFont="1" applyBorder="1" applyAlignment="1">
      <alignment horizontal="right"/>
    </xf>
    <xf numFmtId="178" fontId="37" fillId="5" borderId="15" xfId="0" applyNumberFormat="1" applyFont="1" applyFill="1" applyBorder="1" applyAlignment="1">
      <alignment horizontal="right"/>
    </xf>
    <xf numFmtId="177" fontId="30" fillId="0" borderId="15" xfId="0" applyNumberFormat="1" applyFont="1" applyBorder="1" applyAlignment="1">
      <alignment horizontal="right" vertical="center"/>
    </xf>
    <xf numFmtId="177" fontId="37" fillId="5" borderId="15" xfId="0" applyNumberFormat="1" applyFont="1" applyFill="1" applyBorder="1" applyAlignment="1">
      <alignment horizontal="right" vertical="center"/>
    </xf>
    <xf numFmtId="178" fontId="19" fillId="0" borderId="23" xfId="2" applyNumberFormat="1" applyFont="1" applyBorder="1" applyAlignment="1">
      <alignment horizontal="right" vertical="center"/>
    </xf>
    <xf numFmtId="178" fontId="29" fillId="0" borderId="0" xfId="2" applyNumberFormat="1" applyFont="1" applyBorder="1" applyAlignment="1">
      <alignment horizontal="right" vertical="center"/>
    </xf>
    <xf numFmtId="178" fontId="27" fillId="0" borderId="0" xfId="0" applyNumberFormat="1" applyFont="1" applyAlignment="1">
      <alignment vertical="center"/>
    </xf>
    <xf numFmtId="177" fontId="29" fillId="0" borderId="15" xfId="0" applyNumberFormat="1" applyFont="1" applyBorder="1" applyAlignment="1">
      <alignment horizontal="right"/>
    </xf>
    <xf numFmtId="178" fontId="29" fillId="0" borderId="21" xfId="0" applyNumberFormat="1" applyFont="1" applyBorder="1" applyAlignment="1">
      <alignment horizontal="right"/>
    </xf>
    <xf numFmtId="178" fontId="36" fillId="5" borderId="21" xfId="0" applyNumberFormat="1" applyFont="1" applyFill="1" applyBorder="1" applyAlignment="1">
      <alignment horizontal="right"/>
    </xf>
    <xf numFmtId="177" fontId="30" fillId="0" borderId="0" xfId="0" applyNumberFormat="1" applyFont="1" applyAlignment="1">
      <alignment horizontal="right" vertical="center"/>
    </xf>
    <xf numFmtId="177" fontId="22" fillId="0" borderId="0" xfId="0" applyNumberFormat="1" applyFont="1" applyAlignment="1">
      <alignment horizontal="right" vertical="center"/>
    </xf>
    <xf numFmtId="177" fontId="27" fillId="0" borderId="0" xfId="0" applyNumberFormat="1" applyFont="1" applyAlignment="1">
      <alignment horizontal="right" vertical="center"/>
    </xf>
    <xf numFmtId="177" fontId="9" fillId="0" borderId="0" xfId="0" applyNumberFormat="1" applyFont="1"/>
    <xf numFmtId="178" fontId="29" fillId="0" borderId="15" xfId="0" applyNumberFormat="1" applyFont="1" applyBorder="1" applyAlignment="1">
      <alignment horizontal="right" vertical="center"/>
    </xf>
    <xf numFmtId="178" fontId="36" fillId="5" borderId="15" xfId="0" applyNumberFormat="1" applyFont="1" applyFill="1" applyBorder="1" applyAlignment="1">
      <alignment horizontal="right" vertical="center"/>
    </xf>
    <xf numFmtId="177" fontId="36" fillId="5" borderId="23" xfId="0" applyNumberFormat="1" applyFont="1" applyFill="1" applyBorder="1" applyAlignment="1">
      <alignment horizontal="right"/>
    </xf>
    <xf numFmtId="177" fontId="36" fillId="5" borderId="24" xfId="0" applyNumberFormat="1" applyFont="1" applyFill="1" applyBorder="1" applyAlignment="1">
      <alignment horizontal="right"/>
    </xf>
    <xf numFmtId="177" fontId="36" fillId="5" borderId="50" xfId="0" applyNumberFormat="1" applyFont="1" applyFill="1" applyBorder="1" applyAlignment="1">
      <alignment horizontal="right"/>
    </xf>
    <xf numFmtId="177" fontId="36" fillId="5" borderId="36" xfId="0" applyNumberFormat="1" applyFont="1" applyFill="1" applyBorder="1" applyAlignment="1">
      <alignment horizontal="right"/>
    </xf>
    <xf numFmtId="177" fontId="36" fillId="5" borderId="37" xfId="0" applyNumberFormat="1" applyFont="1" applyFill="1" applyBorder="1" applyAlignment="1">
      <alignment horizontal="right"/>
    </xf>
    <xf numFmtId="179" fontId="29" fillId="0" borderId="27" xfId="0" applyNumberFormat="1" applyFont="1" applyBorder="1" applyAlignment="1">
      <alignment horizontal="right"/>
    </xf>
    <xf numFmtId="179" fontId="29" fillId="0" borderId="19" xfId="0" applyNumberFormat="1" applyFont="1" applyBorder="1" applyAlignment="1">
      <alignment horizontal="right"/>
    </xf>
    <xf numFmtId="179" fontId="29" fillId="0" borderId="15" xfId="0" applyNumberFormat="1" applyFont="1" applyBorder="1" applyAlignment="1">
      <alignment horizontal="right"/>
    </xf>
    <xf numFmtId="179" fontId="29" fillId="0" borderId="20" xfId="0" applyNumberFormat="1" applyFont="1" applyBorder="1" applyAlignment="1">
      <alignment horizontal="right"/>
    </xf>
    <xf numFmtId="179" fontId="41" fillId="5" borderId="27" xfId="0" applyNumberFormat="1" applyFont="1" applyFill="1" applyBorder="1" applyAlignment="1">
      <alignment horizontal="right"/>
    </xf>
    <xf numFmtId="179" fontId="41" fillId="5" borderId="19" xfId="0" applyNumberFormat="1" applyFont="1" applyFill="1" applyBorder="1" applyAlignment="1">
      <alignment horizontal="right"/>
    </xf>
    <xf numFmtId="179" fontId="41" fillId="5" borderId="15" xfId="0" applyNumberFormat="1" applyFont="1" applyFill="1" applyBorder="1" applyAlignment="1">
      <alignment horizontal="right"/>
    </xf>
    <xf numFmtId="179" fontId="41" fillId="5" borderId="20" xfId="0" applyNumberFormat="1" applyFont="1" applyFill="1" applyBorder="1" applyAlignment="1">
      <alignment horizontal="right"/>
    </xf>
    <xf numFmtId="179" fontId="38" fillId="0" borderId="0" xfId="0" applyNumberFormat="1" applyFont="1" applyAlignment="1">
      <alignment horizontal="right"/>
    </xf>
    <xf numFmtId="179" fontId="38" fillId="0" borderId="0" xfId="0" applyNumberFormat="1" applyFont="1" applyAlignment="1">
      <alignment horizontal="center"/>
    </xf>
    <xf numFmtId="179" fontId="36" fillId="5" borderId="15" xfId="0" applyNumberFormat="1" applyFont="1" applyFill="1" applyBorder="1" applyAlignment="1">
      <alignment horizontal="right"/>
    </xf>
    <xf numFmtId="179" fontId="36" fillId="5" borderId="15" xfId="0" applyNumberFormat="1" applyFont="1" applyFill="1" applyBorder="1" applyAlignment="1">
      <alignment horizontal="right" indent="2"/>
    </xf>
    <xf numFmtId="179" fontId="36" fillId="5" borderId="15" xfId="0" applyNumberFormat="1" applyFont="1" applyFill="1" applyBorder="1" applyAlignment="1">
      <alignment horizontal="right" indent="1"/>
    </xf>
    <xf numFmtId="179" fontId="9" fillId="0" borderId="21" xfId="0" applyNumberFormat="1" applyFont="1" applyBorder="1" applyAlignment="1">
      <alignment horizontal="right" vertical="center"/>
    </xf>
    <xf numFmtId="179" fontId="67" fillId="5" borderId="21" xfId="0" applyNumberFormat="1" applyFont="1" applyFill="1" applyBorder="1" applyAlignment="1">
      <alignment horizontal="right" vertical="center"/>
    </xf>
    <xf numFmtId="176" fontId="29" fillId="0" borderId="27" xfId="0" applyNumberFormat="1" applyFont="1" applyBorder="1" applyAlignment="1">
      <alignment horizontal="right"/>
    </xf>
    <xf numFmtId="176" fontId="29" fillId="0" borderId="19" xfId="0" applyNumberFormat="1" applyFont="1" applyBorder="1" applyAlignment="1">
      <alignment horizontal="right"/>
    </xf>
    <xf numFmtId="176" fontId="29" fillId="0" borderId="20" xfId="0" applyNumberFormat="1" applyFont="1" applyBorder="1" applyAlignment="1">
      <alignment horizontal="right"/>
    </xf>
    <xf numFmtId="176" fontId="38" fillId="0" borderId="0" xfId="0" applyNumberFormat="1" applyFont="1" applyAlignment="1">
      <alignment horizontal="right"/>
    </xf>
    <xf numFmtId="176" fontId="38" fillId="0" borderId="0" xfId="0" applyNumberFormat="1" applyFont="1" applyAlignment="1">
      <alignment horizontal="center"/>
    </xf>
    <xf numFmtId="176" fontId="41" fillId="5" borderId="27" xfId="0" applyNumberFormat="1" applyFont="1" applyFill="1" applyBorder="1" applyAlignment="1">
      <alignment horizontal="right"/>
    </xf>
    <xf numFmtId="176" fontId="41" fillId="5" borderId="19" xfId="0" applyNumberFormat="1" applyFont="1" applyFill="1" applyBorder="1" applyAlignment="1">
      <alignment horizontal="right"/>
    </xf>
    <xf numFmtId="176" fontId="41" fillId="5" borderId="15" xfId="0" applyNumberFormat="1" applyFont="1" applyFill="1" applyBorder="1" applyAlignment="1">
      <alignment horizontal="right"/>
    </xf>
    <xf numFmtId="176" fontId="41" fillId="5" borderId="20" xfId="0" applyNumberFormat="1" applyFont="1" applyFill="1" applyBorder="1" applyAlignment="1">
      <alignment horizontal="right"/>
    </xf>
    <xf numFmtId="177" fontId="29" fillId="0" borderId="15" xfId="3" applyNumberFormat="1" applyFont="1" applyBorder="1" applyAlignment="1">
      <alignment horizontal="right" vertical="center"/>
    </xf>
    <xf numFmtId="176" fontId="36" fillId="5" borderId="15" xfId="0" applyNumberFormat="1" applyFont="1" applyFill="1" applyBorder="1" applyAlignment="1">
      <alignment horizontal="right"/>
    </xf>
    <xf numFmtId="176" fontId="29" fillId="0" borderId="0" xfId="0" applyNumberFormat="1" applyFont="1" applyAlignment="1">
      <alignment vertical="center"/>
    </xf>
    <xf numFmtId="176" fontId="29" fillId="0" borderId="23" xfId="0" applyNumberFormat="1" applyFont="1" applyBorder="1" applyAlignment="1">
      <alignment horizontal="right"/>
    </xf>
    <xf numFmtId="176" fontId="36" fillId="5" borderId="21" xfId="0" applyNumberFormat="1" applyFont="1" applyFill="1" applyBorder="1" applyAlignment="1">
      <alignment horizontal="right"/>
    </xf>
    <xf numFmtId="176" fontId="36" fillId="5" borderId="15" xfId="0" applyNumberFormat="1" applyFont="1" applyFill="1" applyBorder="1" applyAlignment="1">
      <alignment horizontal="right" vertical="center"/>
    </xf>
    <xf numFmtId="0" fontId="9" fillId="0" borderId="0" xfId="0" applyFont="1" applyAlignment="1">
      <alignment horizontal="left" vertical="top" wrapText="1"/>
    </xf>
    <xf numFmtId="0" fontId="9" fillId="0" borderId="0" xfId="0" applyFont="1" applyAlignment="1">
      <alignment horizontal="left" vertical="top"/>
    </xf>
    <xf numFmtId="0" fontId="14" fillId="0" borderId="0" xfId="0" applyFont="1" applyAlignment="1">
      <alignment horizontal="left" vertical="center" readingOrder="1"/>
    </xf>
    <xf numFmtId="0" fontId="18" fillId="0" borderId="24" xfId="0" applyFont="1" applyBorder="1" applyAlignment="1">
      <alignment horizontal="left" vertical="top" wrapText="1"/>
    </xf>
    <xf numFmtId="0" fontId="19" fillId="0" borderId="0" xfId="0" applyFont="1" applyAlignment="1">
      <alignment horizontal="left" vertical="top" wrapText="1"/>
    </xf>
    <xf numFmtId="0" fontId="9" fillId="0" borderId="15" xfId="0" applyFont="1" applyBorder="1" applyAlignment="1">
      <alignment horizontal="left" vertical="top" wrapText="1"/>
    </xf>
    <xf numFmtId="0" fontId="28" fillId="0" borderId="24" xfId="0" applyFont="1" applyBorder="1" applyAlignment="1">
      <alignment horizontal="left" vertical="center" wrapText="1"/>
    </xf>
    <xf numFmtId="0" fontId="38" fillId="0" borderId="19" xfId="0" applyFont="1" applyBorder="1" applyAlignment="1">
      <alignment horizontal="center"/>
    </xf>
    <xf numFmtId="0" fontId="38" fillId="0" borderId="15" xfId="0" applyFont="1" applyBorder="1" applyAlignment="1">
      <alignment horizontal="center"/>
    </xf>
    <xf numFmtId="0" fontId="38" fillId="0" borderId="20" xfId="0" applyFont="1" applyBorder="1" applyAlignment="1">
      <alignment horizont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18" fillId="0" borderId="0" xfId="0" applyFont="1" applyAlignment="1">
      <alignment horizontal="left" vertical="top" wrapText="1"/>
    </xf>
    <xf numFmtId="0" fontId="28" fillId="0" borderId="0" xfId="1" applyFont="1" applyFill="1" applyBorder="1" applyAlignment="1" applyProtection="1">
      <alignment horizontal="left" vertical="top" wrapText="1"/>
    </xf>
    <xf numFmtId="0" fontId="37" fillId="0" borderId="16" xfId="0" applyFont="1" applyBorder="1" applyAlignment="1">
      <alignment horizontal="center" vertical="center"/>
    </xf>
    <xf numFmtId="0" fontId="52" fillId="0" borderId="0" xfId="0" applyFont="1" applyAlignment="1">
      <alignment horizontal="left" vertical="center" wrapText="1"/>
    </xf>
    <xf numFmtId="0" fontId="28" fillId="0" borderId="24" xfId="1" applyFont="1" applyBorder="1" applyAlignment="1" applyProtection="1">
      <alignment horizontal="left" vertical="top" wrapText="1"/>
    </xf>
    <xf numFmtId="0" fontId="29" fillId="0" borderId="15" xfId="0" applyFont="1" applyBorder="1" applyAlignment="1">
      <alignment horizontal="left" vertical="top" wrapText="1"/>
    </xf>
    <xf numFmtId="0" fontId="28" fillId="0" borderId="0" xfId="0" applyFont="1" applyAlignment="1">
      <alignment horizontal="left" vertical="top" wrapText="1"/>
    </xf>
    <xf numFmtId="0" fontId="28" fillId="0" borderId="24" xfId="0" applyFont="1" applyBorder="1" applyAlignment="1">
      <alignment horizontal="left" vertical="top" wrapText="1"/>
    </xf>
    <xf numFmtId="0" fontId="28" fillId="0" borderId="0" xfId="0" applyFont="1" applyAlignment="1">
      <alignment horizontal="left" vertical="top"/>
    </xf>
    <xf numFmtId="0" fontId="30" fillId="4" borderId="1" xfId="0" applyFont="1" applyFill="1" applyBorder="1" applyAlignment="1">
      <alignment horizontal="left" vertical="center" wrapText="1"/>
    </xf>
    <xf numFmtId="0" fontId="30" fillId="3" borderId="12" xfId="0" applyFont="1" applyFill="1" applyBorder="1" applyAlignment="1">
      <alignment horizontal="left" vertical="top" wrapText="1"/>
    </xf>
    <xf numFmtId="0" fontId="30" fillId="3" borderId="13" xfId="0" applyFont="1" applyFill="1" applyBorder="1" applyAlignment="1">
      <alignment horizontal="left" vertical="top" wrapText="1"/>
    </xf>
    <xf numFmtId="0" fontId="0" fillId="0" borderId="14" xfId="0" applyBorder="1" applyAlignment="1">
      <alignment horizontal="left" vertical="top" wrapText="1"/>
    </xf>
    <xf numFmtId="0" fontId="29" fillId="0" borderId="6" xfId="0" applyFont="1" applyBorder="1" applyAlignment="1">
      <alignment horizontal="left" vertical="top" wrapText="1"/>
    </xf>
    <xf numFmtId="0" fontId="29" fillId="0" borderId="10" xfId="0" applyFont="1" applyBorder="1" applyAlignment="1">
      <alignment horizontal="left" vertical="top" wrapText="1"/>
    </xf>
    <xf numFmtId="0" fontId="30" fillId="3" borderId="14" xfId="0" applyFont="1" applyFill="1"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left" vertical="top" wrapText="1"/>
    </xf>
    <xf numFmtId="0" fontId="30" fillId="3" borderId="29" xfId="0" applyFont="1" applyFill="1" applyBorder="1" applyAlignment="1">
      <alignment horizontal="left" vertical="top" wrapText="1"/>
    </xf>
    <xf numFmtId="0" fontId="30" fillId="3" borderId="0" xfId="0" applyFont="1" applyFill="1" applyAlignment="1">
      <alignment horizontal="left" vertical="top" wrapText="1"/>
    </xf>
    <xf numFmtId="0" fontId="30" fillId="3" borderId="2" xfId="0" applyFont="1" applyFill="1" applyBorder="1" applyAlignment="1">
      <alignment horizontal="left" vertical="top" wrapText="1"/>
    </xf>
    <xf numFmtId="0" fontId="29" fillId="0" borderId="8" xfId="0" applyFont="1" applyBorder="1" applyAlignment="1">
      <alignment horizontal="left" vertical="top" wrapText="1"/>
    </xf>
    <xf numFmtId="0" fontId="0" fillId="0" borderId="13" xfId="0" applyBorder="1" applyAlignment="1">
      <alignment horizontal="left" vertical="top" wrapText="1"/>
    </xf>
    <xf numFmtId="0" fontId="29" fillId="0" borderId="11" xfId="0" applyFont="1" applyBorder="1" applyAlignment="1">
      <alignment horizontal="left" vertical="top" wrapText="1"/>
    </xf>
    <xf numFmtId="0" fontId="57" fillId="2" borderId="1" xfId="0" applyFont="1" applyFill="1" applyBorder="1" applyAlignment="1">
      <alignment horizontal="left" vertical="center" wrapText="1"/>
    </xf>
    <xf numFmtId="0" fontId="0" fillId="0" borderId="9" xfId="0" applyBorder="1" applyAlignment="1">
      <alignment horizontal="left" vertical="top" wrapText="1"/>
    </xf>
    <xf numFmtId="0" fontId="30" fillId="0" borderId="0" xfId="0" applyFont="1" applyAlignment="1">
      <alignment horizontal="left" vertical="top" wrapText="1"/>
    </xf>
    <xf numFmtId="0" fontId="57" fillId="2" borderId="3" xfId="0" applyFont="1" applyFill="1" applyBorder="1" applyAlignment="1">
      <alignment horizontal="left" vertical="center"/>
    </xf>
    <xf numFmtId="0" fontId="57" fillId="2" borderId="4" xfId="0" applyFont="1" applyFill="1" applyBorder="1" applyAlignment="1">
      <alignment horizontal="left" vertical="center"/>
    </xf>
    <xf numFmtId="0" fontId="57" fillId="2" borderId="5" xfId="0" applyFont="1" applyFill="1" applyBorder="1" applyAlignment="1">
      <alignment horizontal="left" vertical="center"/>
    </xf>
    <xf numFmtId="0" fontId="30" fillId="3" borderId="3" xfId="0" applyFont="1" applyFill="1" applyBorder="1" applyAlignment="1">
      <alignment horizontal="left" vertical="top" wrapText="1"/>
    </xf>
    <xf numFmtId="0" fontId="57" fillId="2" borderId="2" xfId="0" applyFont="1" applyFill="1" applyBorder="1" applyAlignment="1">
      <alignment horizontal="left" vertical="center"/>
    </xf>
    <xf numFmtId="0" fontId="29" fillId="3" borderId="6" xfId="0" applyFont="1" applyFill="1" applyBorder="1" applyAlignment="1">
      <alignment horizontal="left" vertical="top" wrapText="1"/>
    </xf>
    <xf numFmtId="0" fontId="29" fillId="3" borderId="8" xfId="0" applyFont="1" applyFill="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9" fillId="3" borderId="10" xfId="0" applyFont="1" applyFill="1" applyBorder="1" applyAlignment="1">
      <alignment horizontal="left" vertical="top" wrapText="1"/>
    </xf>
    <xf numFmtId="0" fontId="9" fillId="0" borderId="10" xfId="0" applyFont="1" applyBorder="1" applyAlignment="1">
      <alignment horizontal="left" vertical="top" wrapText="1"/>
    </xf>
    <xf numFmtId="0" fontId="29" fillId="3" borderId="4" xfId="0" applyFont="1" applyFill="1" applyBorder="1" applyAlignment="1">
      <alignment horizontal="left" vertical="top" wrapText="1"/>
    </xf>
    <xf numFmtId="0" fontId="9" fillId="0" borderId="4" xfId="0" applyFont="1" applyBorder="1" applyAlignment="1">
      <alignment horizontal="left" vertical="top" wrapText="1"/>
    </xf>
    <xf numFmtId="0" fontId="29" fillId="3" borderId="7" xfId="0" applyFont="1" applyFill="1" applyBorder="1" applyAlignment="1">
      <alignment horizontal="left" vertical="top" wrapText="1"/>
    </xf>
    <xf numFmtId="0" fontId="29" fillId="3" borderId="11" xfId="0" applyFont="1" applyFill="1" applyBorder="1" applyAlignment="1">
      <alignment horizontal="left" vertical="top" wrapText="1"/>
    </xf>
    <xf numFmtId="0" fontId="29" fillId="3" borderId="9" xfId="0" applyFont="1" applyFill="1" applyBorder="1" applyAlignment="1">
      <alignment horizontal="left" vertical="top" wrapText="1"/>
    </xf>
    <xf numFmtId="0" fontId="30" fillId="3" borderId="38" xfId="0" applyFont="1" applyFill="1" applyBorder="1" applyAlignment="1">
      <alignment horizontal="left" vertical="top" wrapText="1"/>
    </xf>
    <xf numFmtId="0" fontId="29" fillId="3" borderId="41" xfId="0" applyFont="1" applyFill="1" applyBorder="1" applyAlignment="1">
      <alignment horizontal="left" vertical="top" wrapText="1"/>
    </xf>
    <xf numFmtId="0" fontId="9" fillId="0" borderId="12" xfId="0" applyFont="1" applyBorder="1" applyAlignment="1">
      <alignment horizontal="left" vertical="top" wrapText="1"/>
    </xf>
    <xf numFmtId="0" fontId="9" fillId="0" borderId="39" xfId="0" applyFont="1" applyBorder="1" applyAlignment="1">
      <alignment horizontal="left" vertical="top" wrapText="1"/>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F2F2F2"/>
      <color rgb="FF002F1D"/>
      <color rgb="FFEDF1F7"/>
      <color rgb="FFFFFFFF"/>
      <color rgb="FF22549F"/>
      <color rgb="FFD8E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accent1"/>
                </a:solidFill>
                <a:latin typeface="Arial Nova Light" panose="020B0304020202020204" pitchFamily="34" charset="0"/>
                <a:ea typeface="+mn-ea"/>
                <a:cs typeface="+mn-cs"/>
              </a:defRPr>
            </a:pPr>
            <a:r>
              <a:rPr lang="en-US" sz="1050" b="1">
                <a:solidFill>
                  <a:schemeClr val="accent1"/>
                </a:solidFill>
              </a:rPr>
              <a:t>Australian Electricity Emissions   </a:t>
            </a:r>
            <a:r>
              <a:rPr lang="en-US" sz="1050" b="1" baseline="0">
                <a:solidFill>
                  <a:schemeClr val="accent1"/>
                </a:solidFill>
              </a:rPr>
              <a:t>  </a:t>
            </a:r>
            <a:r>
              <a:rPr lang="en-US" sz="1050" b="1">
                <a:solidFill>
                  <a:schemeClr val="accent1"/>
                </a:solidFill>
              </a:rPr>
              <a:t> </a:t>
            </a:r>
            <a:r>
              <a:rPr lang="en-US" sz="1050" b="1" baseline="0">
                <a:solidFill>
                  <a:schemeClr val="accent1"/>
                </a:solidFill>
              </a:rPr>
              <a:t> </a:t>
            </a:r>
            <a:r>
              <a:rPr lang="en-US" sz="1050" b="1">
                <a:solidFill>
                  <a:schemeClr val="accent1"/>
                </a:solidFill>
              </a:rPr>
              <a:t>            </a:t>
            </a:r>
            <a:r>
              <a:rPr lang="en-US" sz="1050" b="1" baseline="0">
                <a:solidFill>
                  <a:schemeClr val="accent1"/>
                </a:solidFill>
              </a:rPr>
              <a:t> </a:t>
            </a:r>
            <a:r>
              <a:rPr lang="en-US" sz="1050" b="1">
                <a:solidFill>
                  <a:schemeClr val="accent1"/>
                </a:solidFill>
              </a:rPr>
              <a:t>Location-Based Approach (tCO2e)</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accent1"/>
              </a:solidFill>
              <a:latin typeface="Arial Nova Light" panose="020B0304020202020204" pitchFamily="34" charset="0"/>
              <a:ea typeface="+mn-ea"/>
              <a:cs typeface="+mn-cs"/>
            </a:defRPr>
          </a:pPr>
          <a:endParaRPr lang="en-US"/>
        </a:p>
      </c:txPr>
    </c:title>
    <c:autoTitleDeleted val="0"/>
    <c:plotArea>
      <c:layout>
        <c:manualLayout>
          <c:layoutTarget val="inner"/>
          <c:xMode val="edge"/>
          <c:yMode val="edge"/>
          <c:x val="3.9175744577510489E-2"/>
          <c:y val="0.17041528752952945"/>
          <c:w val="0.92164851084497901"/>
          <c:h val="0.64872457357667968"/>
        </c:manualLayout>
      </c:layout>
      <c:barChart>
        <c:barDir val="col"/>
        <c:grouping val="stacked"/>
        <c:varyColors val="0"/>
        <c:ser>
          <c:idx val="2"/>
          <c:order val="0"/>
          <c:tx>
            <c:strRef>
              <c:f>Environment!$G$97:$I$97</c:f>
              <c:strCache>
                <c:ptCount val="3"/>
                <c:pt idx="0">
                  <c:v>Scope 2</c:v>
                </c:pt>
              </c:strCache>
            </c:strRef>
          </c:tx>
          <c:spPr>
            <a:solidFill>
              <a:schemeClr val="accent1"/>
            </a:solidFill>
            <a:ln>
              <a:noFill/>
            </a:ln>
            <a:effectLst>
              <a:outerShdw blurRad="50800" dist="38100" dir="2700000" algn="tl" rotWithShape="0">
                <a:prstClr val="black">
                  <a:alpha val="40000"/>
                </a:prstClr>
              </a:outerShdw>
            </a:effectLst>
          </c:spPr>
          <c:invertIfNegative val="0"/>
          <c:dLbls>
            <c:numFmt formatCode="_-* #,##0_-;\(#,##0\);_-* &quot;-&quot;??_-;_-@_-"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Nova Light" panose="020B03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Environment!$J$96:$M$96</c15:sqref>
                  </c15:fullRef>
                </c:ext>
              </c:extLst>
              <c:f>Environment!$K$96:$M$96</c:f>
              <c:strCache>
                <c:ptCount val="3"/>
                <c:pt idx="0">
                  <c:v>FY22</c:v>
                </c:pt>
                <c:pt idx="1">
                  <c:v>FY23</c:v>
                </c:pt>
                <c:pt idx="2">
                  <c:v>FY24</c:v>
                </c:pt>
              </c:strCache>
            </c:strRef>
          </c:cat>
          <c:val>
            <c:numRef>
              <c:extLst>
                <c:ext xmlns:c15="http://schemas.microsoft.com/office/drawing/2012/chart" uri="{02D57815-91ED-43cb-92C2-25804820EDAC}">
                  <c15:fullRef>
                    <c15:sqref>Environment!$J$97:$M$97</c15:sqref>
                  </c15:fullRef>
                </c:ext>
              </c:extLst>
              <c:f>Environment!$K$97:$M$97</c:f>
              <c:numCache>
                <c:formatCode>_-* #,##0.0_-;\-* #,##0.0_-;_-* "-"?;_-@_-</c:formatCode>
                <c:ptCount val="3"/>
                <c:pt idx="0">
                  <c:v>3970.5830000000001</c:v>
                </c:pt>
                <c:pt idx="1">
                  <c:v>3304.9569999999999</c:v>
                </c:pt>
                <c:pt idx="2">
                  <c:v>1329.67</c:v>
                </c:pt>
              </c:numCache>
            </c:numRef>
          </c:val>
          <c:extLst>
            <c:ext xmlns:c16="http://schemas.microsoft.com/office/drawing/2014/chart" uri="{C3380CC4-5D6E-409C-BE32-E72D297353CC}">
              <c16:uniqueId val="{00000001-B750-4003-9E8A-8465913D2ECE}"/>
            </c:ext>
          </c:extLst>
        </c:ser>
        <c:ser>
          <c:idx val="1"/>
          <c:order val="1"/>
          <c:tx>
            <c:strRef>
              <c:f>Environment!$G$98:$I$98</c:f>
              <c:strCache>
                <c:ptCount val="3"/>
                <c:pt idx="0">
                  <c:v>Scope 3</c:v>
                </c:pt>
              </c:strCache>
            </c:strRef>
          </c:tx>
          <c:spPr>
            <a:solidFill>
              <a:schemeClr val="tx1"/>
            </a:solidFill>
            <a:ln>
              <a:noFill/>
            </a:ln>
            <a:effectLst>
              <a:outerShdw blurRad="50800" dist="38100" dir="2700000" algn="tl" rotWithShape="0">
                <a:prstClr val="black">
                  <a:alpha val="40000"/>
                </a:prstClr>
              </a:outerShdw>
            </a:effectLst>
          </c:spPr>
          <c:invertIfNegative val="0"/>
          <c:dLbls>
            <c:numFmt formatCode="_-* #,##0_-;\(#,##0\);_-* &quot;-&quot;??_-;_-@_-"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Nova Light" panose="020B03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Environment!$J$96:$M$96</c15:sqref>
                  </c15:fullRef>
                </c:ext>
              </c:extLst>
              <c:f>Environment!$K$96:$M$96</c:f>
              <c:strCache>
                <c:ptCount val="3"/>
                <c:pt idx="0">
                  <c:v>FY22</c:v>
                </c:pt>
                <c:pt idx="1">
                  <c:v>FY23</c:v>
                </c:pt>
                <c:pt idx="2">
                  <c:v>FY24</c:v>
                </c:pt>
              </c:strCache>
            </c:strRef>
          </c:cat>
          <c:val>
            <c:numRef>
              <c:extLst>
                <c:ext xmlns:c15="http://schemas.microsoft.com/office/drawing/2012/chart" uri="{02D57815-91ED-43cb-92C2-25804820EDAC}">
                  <c15:fullRef>
                    <c15:sqref>Environment!$J$98:$M$98</c15:sqref>
                  </c15:fullRef>
                </c:ext>
              </c:extLst>
              <c:f>Environment!$K$98:$M$98</c:f>
              <c:numCache>
                <c:formatCode>_-* #,##0.0_-;\-* #,##0.0_-;_-* "-"?;_-@_-</c:formatCode>
                <c:ptCount val="3"/>
                <c:pt idx="0">
                  <c:v>436.32799999999997</c:v>
                </c:pt>
                <c:pt idx="1">
                  <c:v>301.35899999999998</c:v>
                </c:pt>
                <c:pt idx="2">
                  <c:v>188.4</c:v>
                </c:pt>
              </c:numCache>
            </c:numRef>
          </c:val>
          <c:extLst>
            <c:ext xmlns:c16="http://schemas.microsoft.com/office/drawing/2014/chart" uri="{C3380CC4-5D6E-409C-BE32-E72D297353CC}">
              <c16:uniqueId val="{00000002-B750-4003-9E8A-8465913D2ECE}"/>
            </c:ext>
          </c:extLst>
        </c:ser>
        <c:dLbls>
          <c:showLegendKey val="0"/>
          <c:showVal val="0"/>
          <c:showCatName val="0"/>
          <c:showSerName val="0"/>
          <c:showPercent val="0"/>
          <c:showBubbleSize val="0"/>
        </c:dLbls>
        <c:gapWidth val="30"/>
        <c:overlap val="100"/>
        <c:axId val="2052880608"/>
        <c:axId val="2052853728"/>
        <c:extLst/>
      </c:barChart>
      <c:catAx>
        <c:axId val="2052880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Arial Nova Light" panose="020B0304020202020204" pitchFamily="34" charset="0"/>
                <a:ea typeface="+mn-ea"/>
                <a:cs typeface="+mn-cs"/>
              </a:defRPr>
            </a:pPr>
            <a:endParaRPr lang="en-US"/>
          </a:p>
        </c:txPr>
        <c:crossAx val="2052853728"/>
        <c:crosses val="autoZero"/>
        <c:auto val="1"/>
        <c:lblAlgn val="ctr"/>
        <c:lblOffset val="100"/>
        <c:noMultiLvlLbl val="0"/>
      </c:catAx>
      <c:valAx>
        <c:axId val="2052853728"/>
        <c:scaling>
          <c:orientation val="minMax"/>
          <c:max val="4500"/>
          <c:min val="500"/>
        </c:scaling>
        <c:delete val="1"/>
        <c:axPos val="l"/>
        <c:numFmt formatCode="_-* #,##0.0_-;\(#,##0.0\);_-* &quot;-&quot;??_-;_-@_-" sourceLinked="1"/>
        <c:majorTickMark val="out"/>
        <c:minorTickMark val="none"/>
        <c:tickLblPos val="nextTo"/>
        <c:crossAx val="205288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Nova Light" panose="020B03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ysClr val="windowText" lastClr="000000"/>
          </a:solidFill>
          <a:latin typeface="Arial Nova Light" panose="020B03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Arial Nova Light" panose="020B0304020202020204" pitchFamily="34" charset="0"/>
                <a:ea typeface="+mn-ea"/>
                <a:cs typeface="+mn-cs"/>
              </a:defRPr>
            </a:pPr>
            <a:r>
              <a:rPr lang="en-US" sz="1050" b="1">
                <a:solidFill>
                  <a:schemeClr val="accent1"/>
                </a:solidFill>
              </a:rPr>
              <a:t>Australian Operations GHG emissions (tCO</a:t>
            </a:r>
            <a:r>
              <a:rPr lang="en-US" sz="1050" b="1" baseline="-25000">
                <a:solidFill>
                  <a:schemeClr val="accent1"/>
                </a:solidFill>
              </a:rPr>
              <a:t>2</a:t>
            </a:r>
            <a:r>
              <a:rPr lang="en-US" sz="1050" b="1" baseline="0">
                <a:solidFill>
                  <a:schemeClr val="accent1"/>
                </a:solidFill>
              </a:rPr>
              <a:t>-</a:t>
            </a:r>
            <a:r>
              <a:rPr lang="en-US" sz="1050" b="1">
                <a:solidFill>
                  <a:schemeClr val="accent1"/>
                </a:solidFill>
              </a:rPr>
              <a:t>e)</a:t>
            </a:r>
          </a:p>
        </c:rich>
      </c:tx>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Arial Nova Light" panose="020B0304020202020204" pitchFamily="34" charset="0"/>
              <a:ea typeface="+mn-ea"/>
              <a:cs typeface="+mn-cs"/>
            </a:defRPr>
          </a:pPr>
          <a:endParaRPr lang="en-US"/>
        </a:p>
      </c:txPr>
    </c:title>
    <c:autoTitleDeleted val="0"/>
    <c:plotArea>
      <c:layout>
        <c:manualLayout>
          <c:layoutTarget val="inner"/>
          <c:xMode val="edge"/>
          <c:yMode val="edge"/>
          <c:x val="3.348553230850506E-2"/>
          <c:y val="0.24034503624762887"/>
          <c:w val="0.93302893538298992"/>
          <c:h val="0.63507367933224301"/>
        </c:manualLayout>
      </c:layout>
      <c:barChart>
        <c:barDir val="col"/>
        <c:grouping val="stacked"/>
        <c:varyColors val="0"/>
        <c:ser>
          <c:idx val="3"/>
          <c:order val="3"/>
          <c:tx>
            <c:strRef>
              <c:f>Environment!$H$50:$I$50</c:f>
              <c:strCache>
                <c:ptCount val="2"/>
                <c:pt idx="0">
                  <c:v>Total</c:v>
                </c:pt>
              </c:strCache>
            </c:strRef>
          </c:tx>
          <c:spPr>
            <a:solidFill>
              <a:schemeClr val="tx1"/>
            </a:solidFill>
            <a:ln>
              <a:noFill/>
            </a:ln>
            <a:effectLst>
              <a:outerShdw blurRad="50800" dist="38100" dir="2700000" algn="tl" rotWithShape="0">
                <a:prstClr val="black">
                  <a:alpha val="40000"/>
                </a:prstClr>
              </a:outerShdw>
            </a:effectLst>
          </c:spPr>
          <c:invertIfNegative val="0"/>
          <c:dPt>
            <c:idx val="0"/>
            <c:invertIfNegative val="0"/>
            <c:bubble3D val="0"/>
            <c:spPr>
              <a:solidFill>
                <a:schemeClr val="accent1"/>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0-9E95-4E10-AB0A-488553F95F8A}"/>
              </c:ext>
            </c:extLst>
          </c:dPt>
          <c:dPt>
            <c:idx val="1"/>
            <c:invertIfNegative val="0"/>
            <c:bubble3D val="0"/>
            <c:spPr>
              <a:solidFill>
                <a:schemeClr val="accent1"/>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9E95-4E10-AB0A-488553F95F8A}"/>
              </c:ext>
            </c:extLst>
          </c:dPt>
          <c:dPt>
            <c:idx val="2"/>
            <c:invertIfNegative val="0"/>
            <c:bubble3D val="0"/>
            <c:spPr>
              <a:solidFill>
                <a:schemeClr val="accent1"/>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2-9E95-4E10-AB0A-488553F95F8A}"/>
              </c:ext>
            </c:extLst>
          </c:dPt>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Nova Light" panose="020B03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Environment!$J$46:$M$46</c15:sqref>
                  </c15:fullRef>
                </c:ext>
              </c:extLst>
              <c:f>Environment!$K$46:$M$46</c:f>
              <c:strCache>
                <c:ptCount val="3"/>
                <c:pt idx="0">
                  <c:v>FY22</c:v>
                </c:pt>
                <c:pt idx="1">
                  <c:v>FY23</c:v>
                </c:pt>
                <c:pt idx="2">
                  <c:v>FY24</c:v>
                </c:pt>
              </c:strCache>
            </c:strRef>
          </c:cat>
          <c:val>
            <c:numRef>
              <c:extLst>
                <c:ext xmlns:c15="http://schemas.microsoft.com/office/drawing/2012/chart" uri="{02D57815-91ED-43cb-92C2-25804820EDAC}">
                  <c15:fullRef>
                    <c15:sqref>Environment!$J$50:$M$50</c15:sqref>
                  </c15:fullRef>
                </c:ext>
              </c:extLst>
              <c:f>Environment!$K$50:$M$50</c:f>
              <c:numCache>
                <c:formatCode>_-* #,##0.0_-;\-* #,##0.0_-;_-* "-"?;_-@_-</c:formatCode>
                <c:ptCount val="3"/>
                <c:pt idx="0">
                  <c:v>5543.5</c:v>
                </c:pt>
                <c:pt idx="1">
                  <c:v>4638.0024612337411</c:v>
                </c:pt>
                <c:pt idx="2">
                  <c:v>3312.9284857198932</c:v>
                </c:pt>
              </c:numCache>
            </c:numRef>
          </c:val>
          <c:extLst>
            <c:ext xmlns:c16="http://schemas.microsoft.com/office/drawing/2014/chart" uri="{C3380CC4-5D6E-409C-BE32-E72D297353CC}">
              <c16:uniqueId val="{00000000-F70A-4C88-BA9C-834154F267F3}"/>
            </c:ext>
          </c:extLst>
        </c:ser>
        <c:dLbls>
          <c:showLegendKey val="0"/>
          <c:showVal val="0"/>
          <c:showCatName val="0"/>
          <c:showSerName val="0"/>
          <c:showPercent val="0"/>
          <c:showBubbleSize val="0"/>
        </c:dLbls>
        <c:gapWidth val="30"/>
        <c:overlap val="100"/>
        <c:axId val="2052880608"/>
        <c:axId val="2052853728"/>
        <c:extLst>
          <c:ext xmlns:c15="http://schemas.microsoft.com/office/drawing/2012/chart" uri="{02D57815-91ED-43cb-92C2-25804820EDAC}">
            <c15:filteredBarSeries>
              <c15:ser>
                <c:idx val="2"/>
                <c:order val="0"/>
                <c:tx>
                  <c:strRef>
                    <c:extLst>
                      <c:ext uri="{02D57815-91ED-43cb-92C2-25804820EDAC}">
                        <c15:formulaRef>
                          <c15:sqref>Environment!$H$47:$I$47</c15:sqref>
                        </c15:formulaRef>
                      </c:ext>
                    </c:extLst>
                    <c:strCache>
                      <c:ptCount val="2"/>
                      <c:pt idx="0">
                        <c:v>Scope 14</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ova Light" panose="020B0304020202020204" pitchFamily="34" charset="0"/>
                          <a:ea typeface="+mn-ea"/>
                          <a:cs typeface="+mn-cs"/>
                        </a:defRPr>
                      </a:pPr>
                      <a:endParaRPr lang="en-US"/>
                    </a:p>
                  </c:txPr>
                  <c:dLblPos val="inBase"/>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Environment!$J$46:$M$46</c15:sqref>
                        </c15:fullRef>
                        <c15:formulaRef>
                          <c15:sqref>Environment!$K$46:$M$46</c15:sqref>
                        </c15:formulaRef>
                      </c:ext>
                    </c:extLst>
                    <c:strCache>
                      <c:ptCount val="3"/>
                      <c:pt idx="0">
                        <c:v>FY22</c:v>
                      </c:pt>
                      <c:pt idx="1">
                        <c:v>FY23</c:v>
                      </c:pt>
                      <c:pt idx="2">
                        <c:v>FY24</c:v>
                      </c:pt>
                    </c:strCache>
                  </c:strRef>
                </c:cat>
                <c:val>
                  <c:numRef>
                    <c:extLst>
                      <c:ext uri="{02D57815-91ED-43cb-92C2-25804820EDAC}">
                        <c15:fullRef>
                          <c15:sqref>Environment!$J$47:$M$47</c15:sqref>
                        </c15:fullRef>
                        <c15:formulaRef>
                          <c15:sqref>Environment!$K$47:$M$47</c15:sqref>
                        </c15:formulaRef>
                      </c:ext>
                    </c:extLst>
                    <c:numCache>
                      <c:formatCode>_-* #,##0.0_-;\-* #,##0.0_-;_-* "-"?;_-@_-</c:formatCode>
                      <c:ptCount val="3"/>
                      <c:pt idx="0">
                        <c:v>163.69999999999999</c:v>
                      </c:pt>
                      <c:pt idx="1">
                        <c:v>152.26608703000002</c:v>
                      </c:pt>
                      <c:pt idx="2">
                        <c:v>75.171868090000004</c:v>
                      </c:pt>
                    </c:numCache>
                  </c:numRef>
                </c:val>
                <c:extLst>
                  <c:ext xmlns:c16="http://schemas.microsoft.com/office/drawing/2014/chart" uri="{C3380CC4-5D6E-409C-BE32-E72D297353CC}">
                    <c16:uniqueId val="{00000001-F70A-4C88-BA9C-834154F267F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Environment!$H$48:$I$48</c15:sqref>
                        </c15:formulaRef>
                      </c:ext>
                    </c:extLst>
                    <c:strCache>
                      <c:ptCount val="2"/>
                      <c:pt idx="0">
                        <c:v>Scope 25</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ova Light" panose="020B0304020202020204" pitchFamily="34" charset="0"/>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Environment!$J$46:$M$46</c15:sqref>
                        </c15:fullRef>
                        <c15:formulaRef>
                          <c15:sqref>Environment!$K$46:$M$46</c15:sqref>
                        </c15:formulaRef>
                      </c:ext>
                    </c:extLst>
                    <c:strCache>
                      <c:ptCount val="3"/>
                      <c:pt idx="0">
                        <c:v>FY22</c:v>
                      </c:pt>
                      <c:pt idx="1">
                        <c:v>FY23</c:v>
                      </c:pt>
                      <c:pt idx="2">
                        <c:v>FY24</c:v>
                      </c:pt>
                    </c:strCache>
                  </c:strRef>
                </c:cat>
                <c:val>
                  <c:numRef>
                    <c:extLst>
                      <c:ext xmlns:c15="http://schemas.microsoft.com/office/drawing/2012/chart" uri="{02D57815-91ED-43cb-92C2-25804820EDAC}">
                        <c15:fullRef>
                          <c15:sqref>Environment!$J$48:$M$48</c15:sqref>
                        </c15:fullRef>
                        <c15:formulaRef>
                          <c15:sqref>Environment!$K$48:$M$48</c15:sqref>
                        </c15:formulaRef>
                      </c:ext>
                    </c:extLst>
                    <c:numCache>
                      <c:formatCode>_-* #,##0.0_-;\-* #,##0.0_-;_-* "-"?;_-@_-</c:formatCode>
                      <c:ptCount val="3"/>
                      <c:pt idx="0">
                        <c:v>3970.6</c:v>
                      </c:pt>
                      <c:pt idx="1">
                        <c:v>3304.9565019999995</c:v>
                      </c:pt>
                      <c:pt idx="2">
                        <c:v>1329.6708213924758</c:v>
                      </c:pt>
                    </c:numCache>
                  </c:numRef>
                </c:val>
                <c:extLst xmlns:c15="http://schemas.microsoft.com/office/drawing/2012/chart">
                  <c:ext xmlns:c16="http://schemas.microsoft.com/office/drawing/2014/chart" uri="{C3380CC4-5D6E-409C-BE32-E72D297353CC}">
                    <c16:uniqueId val="{00000002-F70A-4C88-BA9C-834154F267F3}"/>
                  </c:ext>
                </c:extLst>
              </c15:ser>
            </c15:filteredBarSeries>
            <c15:filteredBarSeries>
              <c15:ser>
                <c:idx val="0"/>
                <c:order val="2"/>
                <c:tx>
                  <c:strRef>
                    <c:extLst xmlns:c15="http://schemas.microsoft.com/office/drawing/2012/chart">
                      <c:ext xmlns:c15="http://schemas.microsoft.com/office/drawing/2012/chart" uri="{02D57815-91ED-43cb-92C2-25804820EDAC}">
                        <c15:formulaRef>
                          <c15:sqref>Environment!$H$49:$I$49</c15:sqref>
                        </c15:formulaRef>
                      </c:ext>
                    </c:extLst>
                    <c:strCache>
                      <c:ptCount val="2"/>
                      <c:pt idx="0">
                        <c:v>Scope 36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ova Light" panose="020B0304020202020204" pitchFamily="34" charset="0"/>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Environment!$J$46:$M$46</c15:sqref>
                        </c15:fullRef>
                        <c15:formulaRef>
                          <c15:sqref>Environment!$K$46:$M$46</c15:sqref>
                        </c15:formulaRef>
                      </c:ext>
                    </c:extLst>
                    <c:strCache>
                      <c:ptCount val="3"/>
                      <c:pt idx="0">
                        <c:v>FY22</c:v>
                      </c:pt>
                      <c:pt idx="1">
                        <c:v>FY23</c:v>
                      </c:pt>
                      <c:pt idx="2">
                        <c:v>FY24</c:v>
                      </c:pt>
                    </c:strCache>
                  </c:strRef>
                </c:cat>
                <c:val>
                  <c:numRef>
                    <c:extLst>
                      <c:ext xmlns:c15="http://schemas.microsoft.com/office/drawing/2012/chart" uri="{02D57815-91ED-43cb-92C2-25804820EDAC}">
                        <c15:fullRef>
                          <c15:sqref>Environment!$J$49:$M$49</c15:sqref>
                        </c15:fullRef>
                        <c15:formulaRef>
                          <c15:sqref>Environment!$K$49:$M$49</c15:sqref>
                        </c15:formulaRef>
                      </c:ext>
                    </c:extLst>
                    <c:numCache>
                      <c:formatCode>_-* #,##0.0_-;\-* #,##0.0_-;_-* "-"?;_-@_-</c:formatCode>
                      <c:ptCount val="3"/>
                      <c:pt idx="0">
                        <c:v>1409.2</c:v>
                      </c:pt>
                      <c:pt idx="1">
                        <c:v>1180.7798722037412</c:v>
                      </c:pt>
                      <c:pt idx="2">
                        <c:v>1908.0857962374173</c:v>
                      </c:pt>
                    </c:numCache>
                  </c:numRef>
                </c:val>
                <c:extLst xmlns:c15="http://schemas.microsoft.com/office/drawing/2012/chart">
                  <c:ext xmlns:c16="http://schemas.microsoft.com/office/drawing/2014/chart" uri="{C3380CC4-5D6E-409C-BE32-E72D297353CC}">
                    <c16:uniqueId val="{00000003-F70A-4C88-BA9C-834154F267F3}"/>
                  </c:ext>
                </c:extLst>
              </c15:ser>
            </c15:filteredBarSeries>
          </c:ext>
        </c:extLst>
      </c:barChart>
      <c:catAx>
        <c:axId val="2052880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Nova Light" panose="020B0304020202020204" pitchFamily="34" charset="0"/>
                <a:ea typeface="+mn-ea"/>
                <a:cs typeface="+mn-cs"/>
              </a:defRPr>
            </a:pPr>
            <a:endParaRPr lang="en-US"/>
          </a:p>
        </c:txPr>
        <c:crossAx val="2052853728"/>
        <c:crosses val="autoZero"/>
        <c:auto val="1"/>
        <c:lblAlgn val="ctr"/>
        <c:lblOffset val="100"/>
        <c:noMultiLvlLbl val="0"/>
      </c:catAx>
      <c:valAx>
        <c:axId val="2052853728"/>
        <c:scaling>
          <c:orientation val="minMax"/>
          <c:min val="2000"/>
        </c:scaling>
        <c:delete val="1"/>
        <c:axPos val="l"/>
        <c:numFmt formatCode="_-* #,##0.0_-;\(#,##0.0\);_-* &quot;-&quot;??_-;_-@_-" sourceLinked="1"/>
        <c:majorTickMark val="out"/>
        <c:minorTickMark val="none"/>
        <c:tickLblPos val="nextTo"/>
        <c:crossAx val="20528806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Nova Light" panose="020B03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14960629921254E-2"/>
          <c:y val="0.13273221055701367"/>
          <c:w val="0.57109262876667266"/>
          <c:h val="0.77533756197142023"/>
        </c:manualLayout>
      </c:layout>
      <c:doughnutChart>
        <c:varyColors val="1"/>
        <c:ser>
          <c:idx val="0"/>
          <c:order val="0"/>
          <c:spPr>
            <a:ln>
              <a:noFill/>
            </a:ln>
            <a:effectLst>
              <a:outerShdw blurRad="50800" dist="38100" dir="2700000" algn="tl" rotWithShape="0">
                <a:prstClr val="black">
                  <a:alpha val="40000"/>
                </a:prstClr>
              </a:outerShdw>
            </a:effectLst>
          </c:spPr>
          <c:dPt>
            <c:idx val="0"/>
            <c:bubble3D val="0"/>
            <c:spPr>
              <a:solidFill>
                <a:schemeClr val="accent1"/>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2-1DD5-4383-A289-7796E605EE06}"/>
              </c:ext>
            </c:extLst>
          </c:dPt>
          <c:dPt>
            <c:idx val="1"/>
            <c:bubble3D val="0"/>
            <c:spPr>
              <a:solidFill>
                <a:schemeClr val="accent6"/>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1DD5-4383-A289-7796E605EE06}"/>
              </c:ext>
            </c:extLst>
          </c:dPt>
          <c:dPt>
            <c:idx val="2"/>
            <c:bubble3D val="0"/>
            <c:spPr>
              <a:solidFill>
                <a:schemeClr val="accent5"/>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4-1DD5-4383-A289-7796E605EE06}"/>
              </c:ext>
            </c:extLst>
          </c:dPt>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Nova Light" panose="020B0304020202020204" pitchFamily="34" charset="0"/>
                    <a:ea typeface="+mn-ea"/>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Environment!$L$63:$N$63</c:f>
              <c:strCache>
                <c:ptCount val="3"/>
                <c:pt idx="0">
                  <c:v>Americas</c:v>
                </c:pt>
                <c:pt idx="1">
                  <c:v>APAC</c:v>
                </c:pt>
                <c:pt idx="2">
                  <c:v>EMEA</c:v>
                </c:pt>
              </c:strCache>
            </c:strRef>
          </c:cat>
          <c:val>
            <c:numRef>
              <c:f>Environment!$L$74:$N$74</c:f>
              <c:numCache>
                <c:formatCode>_-* #,##0.0_-;\-* #,##0.0_-;_-* "-"?;_-@_-</c:formatCode>
                <c:ptCount val="3"/>
                <c:pt idx="0">
                  <c:v>2855.5218289566906</c:v>
                </c:pt>
                <c:pt idx="1">
                  <c:v>7580.147136060149</c:v>
                </c:pt>
                <c:pt idx="2">
                  <c:v>2659.362292129153</c:v>
                </c:pt>
              </c:numCache>
            </c:numRef>
          </c:val>
          <c:extLst>
            <c:ext xmlns:c16="http://schemas.microsoft.com/office/drawing/2014/chart" uri="{C3380CC4-5D6E-409C-BE32-E72D297353CC}">
              <c16:uniqueId val="{00000000-1DD5-4383-A289-7796E605EE06}"/>
            </c:ext>
          </c:extLst>
        </c:ser>
        <c:dLbls>
          <c:showLegendKey val="0"/>
          <c:showVal val="0"/>
          <c:showCatName val="0"/>
          <c:showSerName val="0"/>
          <c:showPercent val="0"/>
          <c:showBubbleSize val="0"/>
          <c:showLeaderLines val="0"/>
        </c:dLbls>
        <c:firstSliceAng val="0"/>
        <c:holeSize val="51"/>
      </c:doughnutChart>
      <c:spPr>
        <a:noFill/>
        <a:ln>
          <a:noFill/>
        </a:ln>
        <a:effectLst/>
      </c:spPr>
    </c:plotArea>
    <c:legend>
      <c:legendPos val="r"/>
      <c:layout>
        <c:manualLayout>
          <c:xMode val="edge"/>
          <c:yMode val="edge"/>
          <c:x val="0.63041382075079233"/>
          <c:y val="0.3618713363730332"/>
          <c:w val="0.25934118465739331"/>
          <c:h val="0.32268939428588533"/>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ova Light" panose="020B03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Nova Light" panose="020B03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6.png"/><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image" Target="../media/image5.png"/><Relationship Id="rId4"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47615</xdr:colOff>
      <xdr:row>60</xdr:row>
      <xdr:rowOff>9524</xdr:rowOff>
    </xdr:from>
    <xdr:to>
      <xdr:col>5</xdr:col>
      <xdr:colOff>528993</xdr:colOff>
      <xdr:row>67</xdr:row>
      <xdr:rowOff>2699</xdr:rowOff>
    </xdr:to>
    <xdr:pic>
      <xdr:nvPicPr>
        <xdr:cNvPr id="4" name="Picture 3" descr="A screen shot of a computer&#10;&#10;AI-generated content may be incorrect.">
          <a:extLst>
            <a:ext uri="{FF2B5EF4-FFF2-40B4-BE49-F238E27FC236}">
              <a16:creationId xmlns:a16="http://schemas.microsoft.com/office/drawing/2014/main" id="{99D10305-8674-4E64-B9FE-49451F7ACB34}"/>
            </a:ext>
          </a:extLst>
        </xdr:cNvPr>
        <xdr:cNvPicPr>
          <a:picLocks noChangeAspect="1"/>
        </xdr:cNvPicPr>
      </xdr:nvPicPr>
      <xdr:blipFill>
        <a:blip xmlns:r="http://schemas.openxmlformats.org/officeDocument/2006/relationships" r:embed="rId1"/>
        <a:stretch>
          <a:fillRect/>
        </a:stretch>
      </xdr:blipFill>
      <xdr:spPr>
        <a:xfrm>
          <a:off x="228590" y="9277349"/>
          <a:ext cx="2843578" cy="1260000"/>
        </a:xfrm>
        <a:prstGeom prst="rect">
          <a:avLst/>
        </a:prstGeom>
      </xdr:spPr>
    </xdr:pic>
    <xdr:clientData/>
  </xdr:twoCellAnchor>
  <xdr:twoCellAnchor editAs="oneCell">
    <xdr:from>
      <xdr:col>7</xdr:col>
      <xdr:colOff>66664</xdr:colOff>
      <xdr:row>60</xdr:row>
      <xdr:rowOff>9523</xdr:rowOff>
    </xdr:from>
    <xdr:to>
      <xdr:col>9</xdr:col>
      <xdr:colOff>145564</xdr:colOff>
      <xdr:row>67</xdr:row>
      <xdr:rowOff>2698</xdr:rowOff>
    </xdr:to>
    <xdr:pic>
      <xdr:nvPicPr>
        <xdr:cNvPr id="5" name="Picture 4" descr="A circular white circle with green and blue text&#10;&#10;Description automatically generated">
          <a:extLst>
            <a:ext uri="{FF2B5EF4-FFF2-40B4-BE49-F238E27FC236}">
              <a16:creationId xmlns:a16="http://schemas.microsoft.com/office/drawing/2014/main" id="{8C927957-C0D5-C7E6-8075-3DEA07916230}"/>
            </a:ext>
          </a:extLst>
        </xdr:cNvPr>
        <xdr:cNvPicPr>
          <a:picLocks noChangeAspect="1"/>
        </xdr:cNvPicPr>
      </xdr:nvPicPr>
      <xdr:blipFill>
        <a:blip xmlns:r="http://schemas.openxmlformats.org/officeDocument/2006/relationships" r:embed="rId2"/>
        <a:stretch>
          <a:fillRect/>
        </a:stretch>
      </xdr:blipFill>
      <xdr:spPr>
        <a:xfrm>
          <a:off x="3790939" y="9277348"/>
          <a:ext cx="1260000" cy="1260000"/>
        </a:xfrm>
        <a:prstGeom prst="rect">
          <a:avLst/>
        </a:prstGeom>
      </xdr:spPr>
    </xdr:pic>
    <xdr:clientData/>
  </xdr:twoCellAnchor>
  <xdr:twoCellAnchor editAs="oneCell">
    <xdr:from>
      <xdr:col>10</xdr:col>
      <xdr:colOff>133338</xdr:colOff>
      <xdr:row>60</xdr:row>
      <xdr:rowOff>9523</xdr:rowOff>
    </xdr:from>
    <xdr:to>
      <xdr:col>11</xdr:col>
      <xdr:colOff>572772</xdr:colOff>
      <xdr:row>67</xdr:row>
      <xdr:rowOff>2698</xdr:rowOff>
    </xdr:to>
    <xdr:pic>
      <xdr:nvPicPr>
        <xdr:cNvPr id="7" name="Picture 6">
          <a:extLst>
            <a:ext uri="{FF2B5EF4-FFF2-40B4-BE49-F238E27FC236}">
              <a16:creationId xmlns:a16="http://schemas.microsoft.com/office/drawing/2014/main" id="{DA72712D-2669-2C74-DFAF-F78B920CE994}"/>
            </a:ext>
          </a:extLst>
        </xdr:cNvPr>
        <xdr:cNvPicPr>
          <a:picLocks noChangeAspect="1"/>
        </xdr:cNvPicPr>
      </xdr:nvPicPr>
      <xdr:blipFill>
        <a:blip xmlns:r="http://schemas.openxmlformats.org/officeDocument/2006/relationships" r:embed="rId3"/>
        <a:stretch>
          <a:fillRect/>
        </a:stretch>
      </xdr:blipFill>
      <xdr:spPr>
        <a:xfrm>
          <a:off x="5629263" y="9277348"/>
          <a:ext cx="1029984" cy="1260000"/>
        </a:xfrm>
        <a:prstGeom prst="rect">
          <a:avLst/>
        </a:prstGeom>
      </xdr:spPr>
    </xdr:pic>
    <xdr:clientData/>
  </xdr:twoCellAnchor>
  <xdr:twoCellAnchor>
    <xdr:from>
      <xdr:col>0</xdr:col>
      <xdr:colOff>0</xdr:colOff>
      <xdr:row>0</xdr:row>
      <xdr:rowOff>0</xdr:rowOff>
    </xdr:from>
    <xdr:to>
      <xdr:col>23</xdr:col>
      <xdr:colOff>45714</xdr:colOff>
      <xdr:row>13</xdr:row>
      <xdr:rowOff>0</xdr:rowOff>
    </xdr:to>
    <xdr:grpSp>
      <xdr:nvGrpSpPr>
        <xdr:cNvPr id="2" name="Group 1">
          <a:extLst>
            <a:ext uri="{FF2B5EF4-FFF2-40B4-BE49-F238E27FC236}">
              <a16:creationId xmlns:a16="http://schemas.microsoft.com/office/drawing/2014/main" id="{B705CE9E-A372-474F-AE69-7793B943F5BE}"/>
            </a:ext>
          </a:extLst>
        </xdr:cNvPr>
        <xdr:cNvGrpSpPr/>
      </xdr:nvGrpSpPr>
      <xdr:grpSpPr>
        <a:xfrm>
          <a:off x="0" y="0"/>
          <a:ext cx="13714089" cy="2390775"/>
          <a:chOff x="0" y="0"/>
          <a:chExt cx="13714089" cy="2390775"/>
        </a:xfrm>
      </xdr:grpSpPr>
      <xdr:pic>
        <xdr:nvPicPr>
          <xdr:cNvPr id="6" name="Picture 5">
            <a:extLst>
              <a:ext uri="{FF2B5EF4-FFF2-40B4-BE49-F238E27FC236}">
                <a16:creationId xmlns:a16="http://schemas.microsoft.com/office/drawing/2014/main" id="{87F17B80-FA03-6DE0-DED0-2800DF5EFCC1}"/>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78" t="34234" r="-278" b="34721"/>
          <a:stretch/>
        </xdr:blipFill>
        <xdr:spPr bwMode="auto">
          <a:xfrm>
            <a:off x="0" y="0"/>
            <a:ext cx="13714089" cy="23907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D930D999-44E8-5459-61F8-CC3820309E6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220325" y="1447800"/>
            <a:ext cx="3074670" cy="54338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45714</xdr:colOff>
      <xdr:row>14</xdr:row>
      <xdr:rowOff>0</xdr:rowOff>
    </xdr:to>
    <xdr:grpSp>
      <xdr:nvGrpSpPr>
        <xdr:cNvPr id="8" name="Group 7">
          <a:extLst>
            <a:ext uri="{FF2B5EF4-FFF2-40B4-BE49-F238E27FC236}">
              <a16:creationId xmlns:a16="http://schemas.microsoft.com/office/drawing/2014/main" id="{7BB4277A-7F11-4658-919D-969C63D33E2D}"/>
            </a:ext>
          </a:extLst>
        </xdr:cNvPr>
        <xdr:cNvGrpSpPr/>
      </xdr:nvGrpSpPr>
      <xdr:grpSpPr>
        <a:xfrm>
          <a:off x="0" y="0"/>
          <a:ext cx="13761714" cy="2390775"/>
          <a:chOff x="0" y="0"/>
          <a:chExt cx="13714089" cy="2390775"/>
        </a:xfrm>
      </xdr:grpSpPr>
      <xdr:pic>
        <xdr:nvPicPr>
          <xdr:cNvPr id="9" name="Picture 8">
            <a:extLst>
              <a:ext uri="{FF2B5EF4-FFF2-40B4-BE49-F238E27FC236}">
                <a16:creationId xmlns:a16="http://schemas.microsoft.com/office/drawing/2014/main" id="{B2B5EB49-F381-3B0F-1B42-D0C4AA62C95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8" t="34234" r="-278" b="34721"/>
          <a:stretch/>
        </xdr:blipFill>
        <xdr:spPr bwMode="auto">
          <a:xfrm>
            <a:off x="0" y="0"/>
            <a:ext cx="13714089" cy="23907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2731573A-9584-E91F-CBFF-5C549BEBBA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20325" y="1447800"/>
            <a:ext cx="3074670" cy="54338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422286</xdr:colOff>
      <xdr:row>95</xdr:row>
      <xdr:rowOff>142876</xdr:rowOff>
    </xdr:from>
    <xdr:to>
      <xdr:col>18</xdr:col>
      <xdr:colOff>283043</xdr:colOff>
      <xdr:row>110</xdr:row>
      <xdr:rowOff>171450</xdr:rowOff>
    </xdr:to>
    <xdr:graphicFrame macro="">
      <xdr:nvGraphicFramePr>
        <xdr:cNvPr id="5" name="Chart 4">
          <a:extLst>
            <a:ext uri="{FF2B5EF4-FFF2-40B4-BE49-F238E27FC236}">
              <a16:creationId xmlns:a16="http://schemas.microsoft.com/office/drawing/2014/main" id="{E853AD5C-73F7-44C5-96B7-FFA3BCD634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81404</xdr:colOff>
      <xdr:row>45</xdr:row>
      <xdr:rowOff>76200</xdr:rowOff>
    </xdr:from>
    <xdr:to>
      <xdr:col>3</xdr:col>
      <xdr:colOff>372405</xdr:colOff>
      <xdr:row>51</xdr:row>
      <xdr:rowOff>120860</xdr:rowOff>
    </xdr:to>
    <xdr:pic>
      <xdr:nvPicPr>
        <xdr:cNvPr id="9" name="Picture 8">
          <a:extLst>
            <a:ext uri="{FF2B5EF4-FFF2-40B4-BE49-F238E27FC236}">
              <a16:creationId xmlns:a16="http://schemas.microsoft.com/office/drawing/2014/main" id="{AA69B848-5801-95F1-082B-A2F35C77D5DA}"/>
            </a:ext>
          </a:extLst>
        </xdr:cNvPr>
        <xdr:cNvPicPr>
          <a:picLocks noChangeAspect="1"/>
        </xdr:cNvPicPr>
      </xdr:nvPicPr>
      <xdr:blipFill>
        <a:blip xmlns:r="http://schemas.openxmlformats.org/officeDocument/2006/relationships" r:embed="rId2"/>
        <a:stretch>
          <a:fillRect/>
        </a:stretch>
      </xdr:blipFill>
      <xdr:spPr>
        <a:xfrm>
          <a:off x="443354" y="9525000"/>
          <a:ext cx="1001566" cy="1229570"/>
        </a:xfrm>
        <a:prstGeom prst="rect">
          <a:avLst/>
        </a:prstGeom>
      </xdr:spPr>
    </xdr:pic>
    <xdr:clientData/>
  </xdr:twoCellAnchor>
  <xdr:oneCellAnchor>
    <xdr:from>
      <xdr:col>3</xdr:col>
      <xdr:colOff>381000</xdr:colOff>
      <xdr:row>45</xdr:row>
      <xdr:rowOff>133349</xdr:rowOff>
    </xdr:from>
    <xdr:ext cx="1933575" cy="1125693"/>
    <xdr:sp macro="" textlink="">
      <xdr:nvSpPr>
        <xdr:cNvPr id="3" name="TextBox 2">
          <a:extLst>
            <a:ext uri="{FF2B5EF4-FFF2-40B4-BE49-F238E27FC236}">
              <a16:creationId xmlns:a16="http://schemas.microsoft.com/office/drawing/2014/main" id="{5F3E01BD-0AFE-531D-6AA5-4C9B80EDE381}"/>
            </a:ext>
          </a:extLst>
        </xdr:cNvPr>
        <xdr:cNvSpPr txBox="1"/>
      </xdr:nvSpPr>
      <xdr:spPr>
        <a:xfrm>
          <a:off x="1457325" y="9324974"/>
          <a:ext cx="1933575" cy="11256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b="0" i="0" u="none" strike="noStrike">
              <a:solidFill>
                <a:schemeClr val="tx1"/>
              </a:solidFill>
              <a:effectLst/>
              <a:latin typeface="+mn-lt"/>
              <a:ea typeface="+mn-ea"/>
              <a:cs typeface="+mn-cs"/>
            </a:rPr>
            <a:t>Australian Operations Certified Carbon Neutral Since FY21.</a:t>
          </a:r>
          <a:br>
            <a:rPr lang="en-AU" sz="1100" b="0" i="0" u="none" strike="noStrike">
              <a:solidFill>
                <a:schemeClr val="tx1"/>
              </a:solidFill>
              <a:effectLst/>
              <a:latin typeface="+mn-lt"/>
              <a:ea typeface="+mn-ea"/>
              <a:cs typeface="+mn-cs"/>
            </a:rPr>
          </a:br>
          <a:br>
            <a:rPr lang="en-AU" sz="1100" b="1" i="0" u="none" strike="noStrike">
              <a:solidFill>
                <a:schemeClr val="tx1"/>
              </a:solidFill>
              <a:effectLst/>
              <a:latin typeface="+mn-lt"/>
              <a:ea typeface="+mn-ea"/>
              <a:cs typeface="+mn-cs"/>
            </a:rPr>
          </a:br>
          <a:r>
            <a:rPr lang="en-AU" sz="1100" b="1" i="0" u="none" strike="noStrike">
              <a:solidFill>
                <a:schemeClr val="tx1"/>
              </a:solidFill>
              <a:effectLst/>
              <a:latin typeface="+mn-lt"/>
              <a:ea typeface="+mn-ea"/>
              <a:cs typeface="+mn-cs"/>
            </a:rPr>
            <a:t>40% Reduction target exceeded, and ahead of schedule</a:t>
          </a:r>
          <a:r>
            <a:rPr lang="en-AU"/>
            <a:t> </a:t>
          </a:r>
          <a:endParaRPr lang="en-AU" sz="1100"/>
        </a:p>
      </xdr:txBody>
    </xdr:sp>
    <xdr:clientData/>
  </xdr:oneCellAnchor>
  <xdr:twoCellAnchor>
    <xdr:from>
      <xdr:col>13</xdr:col>
      <xdr:colOff>409574</xdr:colOff>
      <xdr:row>25</xdr:row>
      <xdr:rowOff>95248</xdr:rowOff>
    </xdr:from>
    <xdr:to>
      <xdr:col>19</xdr:col>
      <xdr:colOff>161925</xdr:colOff>
      <xdr:row>41</xdr:row>
      <xdr:rowOff>0</xdr:rowOff>
    </xdr:to>
    <xdr:graphicFrame macro="">
      <xdr:nvGraphicFramePr>
        <xdr:cNvPr id="6" name="Chart 5">
          <a:extLst>
            <a:ext uri="{FF2B5EF4-FFF2-40B4-BE49-F238E27FC236}">
              <a16:creationId xmlns:a16="http://schemas.microsoft.com/office/drawing/2014/main" id="{3B3155F6-A238-4901-BFB2-5EC0467FCA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0</xdr:rowOff>
    </xdr:from>
    <xdr:to>
      <xdr:col>20</xdr:col>
      <xdr:colOff>45714</xdr:colOff>
      <xdr:row>13</xdr:row>
      <xdr:rowOff>0</xdr:rowOff>
    </xdr:to>
    <xdr:grpSp>
      <xdr:nvGrpSpPr>
        <xdr:cNvPr id="28" name="Group 27">
          <a:extLst>
            <a:ext uri="{FF2B5EF4-FFF2-40B4-BE49-F238E27FC236}">
              <a16:creationId xmlns:a16="http://schemas.microsoft.com/office/drawing/2014/main" id="{580C093B-C320-46EA-9B14-FA3E50FD259F}"/>
            </a:ext>
          </a:extLst>
        </xdr:cNvPr>
        <xdr:cNvGrpSpPr/>
      </xdr:nvGrpSpPr>
      <xdr:grpSpPr>
        <a:xfrm>
          <a:off x="0" y="0"/>
          <a:ext cx="13847439" cy="2390775"/>
          <a:chOff x="0" y="0"/>
          <a:chExt cx="13714089" cy="2390775"/>
        </a:xfrm>
      </xdr:grpSpPr>
      <xdr:pic>
        <xdr:nvPicPr>
          <xdr:cNvPr id="29" name="Picture 28">
            <a:extLst>
              <a:ext uri="{FF2B5EF4-FFF2-40B4-BE49-F238E27FC236}">
                <a16:creationId xmlns:a16="http://schemas.microsoft.com/office/drawing/2014/main" id="{B1EAFA93-F977-D69A-EC53-C1FDF37A7BAB}"/>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78" t="34234" r="-278" b="34721"/>
          <a:stretch/>
        </xdr:blipFill>
        <xdr:spPr bwMode="auto">
          <a:xfrm>
            <a:off x="0" y="0"/>
            <a:ext cx="13714089" cy="23907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0" name="Picture 29">
            <a:extLst>
              <a:ext uri="{FF2B5EF4-FFF2-40B4-BE49-F238E27FC236}">
                <a16:creationId xmlns:a16="http://schemas.microsoft.com/office/drawing/2014/main" id="{EBA10ED5-04F8-713E-075A-A1A520C0FD7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220325" y="1447800"/>
            <a:ext cx="3074670" cy="54338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15</xdr:col>
      <xdr:colOff>38100</xdr:colOff>
      <xdr:row>61</xdr:row>
      <xdr:rowOff>161925</xdr:rowOff>
    </xdr:from>
    <xdr:to>
      <xdr:col>19</xdr:col>
      <xdr:colOff>485775</xdr:colOff>
      <xdr:row>74</xdr:row>
      <xdr:rowOff>33337</xdr:rowOff>
    </xdr:to>
    <xdr:graphicFrame macro="">
      <xdr:nvGraphicFramePr>
        <xdr:cNvPr id="2" name="Chart 1">
          <a:extLst>
            <a:ext uri="{FF2B5EF4-FFF2-40B4-BE49-F238E27FC236}">
              <a16:creationId xmlns:a16="http://schemas.microsoft.com/office/drawing/2014/main" id="{6193A70C-ECF6-A6EC-8156-CF0E8C6E79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0.81364</cdr:x>
      <cdr:y>0.24614</cdr:y>
    </cdr:from>
    <cdr:to>
      <cdr:x>0.81364</cdr:x>
      <cdr:y>0.64506</cdr:y>
    </cdr:to>
    <cdr:cxnSp macro="">
      <cdr:nvCxnSpPr>
        <cdr:cNvPr id="2" name="Straight Arrow Connector 1">
          <a:extLst xmlns:a="http://schemas.openxmlformats.org/drawingml/2006/main">
            <a:ext uri="{FF2B5EF4-FFF2-40B4-BE49-F238E27FC236}">
              <a16:creationId xmlns:a16="http://schemas.microsoft.com/office/drawing/2014/main" id="{54D6280F-FED2-90D3-6EEE-AE0733D69CEF}"/>
            </a:ext>
          </a:extLst>
        </cdr:cNvPr>
        <cdr:cNvCxnSpPr/>
      </cdr:nvCxnSpPr>
      <cdr:spPr>
        <a:xfrm xmlns:a="http://schemas.openxmlformats.org/drawingml/2006/main">
          <a:off x="3279321" y="759279"/>
          <a:ext cx="0" cy="1230569"/>
        </a:xfrm>
        <a:prstGeom xmlns:a="http://schemas.openxmlformats.org/drawingml/2006/main" prst="straightConnector1">
          <a:avLst/>
        </a:prstGeom>
        <a:ln xmlns:a="http://schemas.openxmlformats.org/drawingml/2006/main">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0.18649</cdr:x>
      <cdr:y>0.24675</cdr:y>
    </cdr:from>
    <cdr:to>
      <cdr:x>0.81492</cdr:x>
      <cdr:y>0.24675</cdr:y>
    </cdr:to>
    <cdr:cxnSp macro="">
      <cdr:nvCxnSpPr>
        <cdr:cNvPr id="7" name="Straight Connector 6">
          <a:extLst xmlns:a="http://schemas.openxmlformats.org/drawingml/2006/main">
            <a:ext uri="{FF2B5EF4-FFF2-40B4-BE49-F238E27FC236}">
              <a16:creationId xmlns:a16="http://schemas.microsoft.com/office/drawing/2014/main" id="{40C845C8-D799-EA85-11CA-BEFD512164F3}"/>
            </a:ext>
          </a:extLst>
        </cdr:cNvPr>
        <cdr:cNvCxnSpPr/>
      </cdr:nvCxnSpPr>
      <cdr:spPr>
        <a:xfrm xmlns:a="http://schemas.openxmlformats.org/drawingml/2006/main" flipV="1">
          <a:off x="778013" y="846098"/>
          <a:ext cx="2621802" cy="0"/>
        </a:xfrm>
        <a:prstGeom xmlns:a="http://schemas.openxmlformats.org/drawingml/2006/main" prst="line">
          <a:avLst/>
        </a:prstGeom>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0.18839</cdr:x>
      <cdr:y>0.24487</cdr:y>
    </cdr:from>
    <cdr:to>
      <cdr:x>0.18839</cdr:x>
      <cdr:y>0.28496</cdr:y>
    </cdr:to>
    <cdr:cxnSp macro="">
      <cdr:nvCxnSpPr>
        <cdr:cNvPr id="12" name="Straight Connector 11">
          <a:extLst xmlns:a="http://schemas.openxmlformats.org/drawingml/2006/main">
            <a:ext uri="{FF2B5EF4-FFF2-40B4-BE49-F238E27FC236}">
              <a16:creationId xmlns:a16="http://schemas.microsoft.com/office/drawing/2014/main" id="{8F472985-9C3D-9756-1C04-D17F58C122DD}"/>
            </a:ext>
          </a:extLst>
        </cdr:cNvPr>
        <cdr:cNvCxnSpPr/>
      </cdr:nvCxnSpPr>
      <cdr:spPr>
        <a:xfrm xmlns:a="http://schemas.openxmlformats.org/drawingml/2006/main">
          <a:off x="759279" y="755357"/>
          <a:ext cx="0" cy="123665"/>
        </a:xfrm>
        <a:prstGeom xmlns:a="http://schemas.openxmlformats.org/drawingml/2006/main" prst="line">
          <a:avLst/>
        </a:prstGeom>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0.37962</cdr:x>
      <cdr:y>0.21725</cdr:y>
    </cdr:from>
    <cdr:to>
      <cdr:x>0.61694</cdr:x>
      <cdr:y>0.28481</cdr:y>
    </cdr:to>
    <cdr:sp macro="" textlink="">
      <cdr:nvSpPr>
        <cdr:cNvPr id="20" name="TextBox 13">
          <a:extLst xmlns:a="http://schemas.openxmlformats.org/drawingml/2006/main">
            <a:ext uri="{FF2B5EF4-FFF2-40B4-BE49-F238E27FC236}">
              <a16:creationId xmlns:a16="http://schemas.microsoft.com/office/drawing/2014/main" id="{61503A8D-5D33-66C9-E810-521A6F1657A5}"/>
            </a:ext>
          </a:extLst>
        </cdr:cNvPr>
        <cdr:cNvSpPr txBox="1"/>
      </cdr:nvSpPr>
      <cdr:spPr>
        <a:xfrm xmlns:a="http://schemas.openxmlformats.org/drawingml/2006/main">
          <a:off x="1533129" y="669925"/>
          <a:ext cx="958454" cy="208360"/>
        </a:xfrm>
        <a:prstGeom xmlns:a="http://schemas.openxmlformats.org/drawingml/2006/main" prst="rect">
          <a:avLst/>
        </a:prstGeom>
        <a:solidFill xmlns:a="http://schemas.openxmlformats.org/drawingml/2006/main">
          <a:schemeClr val="lt1"/>
        </a:solidFill>
        <a:ln xmlns:a="http://schemas.openxmlformats.org/drawingml/2006/main" w="19050" cmpd="sng">
          <a:solidFill>
            <a:schemeClr val="accent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800" b="0">
              <a:solidFill>
                <a:schemeClr val="accent1"/>
              </a:solidFill>
              <a:latin typeface="Arial Nova Light" panose="020B0304020202020204" pitchFamily="34" charset="0"/>
            </a:rPr>
            <a:t>40% reduction</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39454</xdr:colOff>
      <xdr:row>13</xdr:row>
      <xdr:rowOff>0</xdr:rowOff>
    </xdr:to>
    <xdr:pic>
      <xdr:nvPicPr>
        <xdr:cNvPr id="2" name="Picture 1">
          <a:extLst>
            <a:ext uri="{FF2B5EF4-FFF2-40B4-BE49-F238E27FC236}">
              <a16:creationId xmlns:a16="http://schemas.microsoft.com/office/drawing/2014/main" id="{B535470C-BB84-4F42-A165-1EDFAB1DD69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8" t="34234" r="-278" b="34721"/>
        <a:stretch/>
      </xdr:blipFill>
      <xdr:spPr bwMode="auto">
        <a:xfrm>
          <a:off x="0" y="0"/>
          <a:ext cx="13715994" cy="239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582386</xdr:colOff>
      <xdr:row>7</xdr:row>
      <xdr:rowOff>115661</xdr:rowOff>
    </xdr:from>
    <xdr:to>
      <xdr:col>20</xdr:col>
      <xdr:colOff>83276</xdr:colOff>
      <xdr:row>10</xdr:row>
      <xdr:rowOff>81828</xdr:rowOff>
    </xdr:to>
    <xdr:pic>
      <xdr:nvPicPr>
        <xdr:cNvPr id="5" name="Picture 4">
          <a:extLst>
            <a:ext uri="{FF2B5EF4-FFF2-40B4-BE49-F238E27FC236}">
              <a16:creationId xmlns:a16="http://schemas.microsoft.com/office/drawing/2014/main" id="{981201E8-5DCA-402D-AD5F-172F021693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10800" y="1449161"/>
          <a:ext cx="3069772" cy="541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45714</xdr:colOff>
      <xdr:row>13</xdr:row>
      <xdr:rowOff>0</xdr:rowOff>
    </xdr:to>
    <xdr:grpSp>
      <xdr:nvGrpSpPr>
        <xdr:cNvPr id="7" name="Group 6">
          <a:extLst>
            <a:ext uri="{FF2B5EF4-FFF2-40B4-BE49-F238E27FC236}">
              <a16:creationId xmlns:a16="http://schemas.microsoft.com/office/drawing/2014/main" id="{5EFEC869-B178-47A7-BC37-D5E090DE8435}"/>
            </a:ext>
          </a:extLst>
        </xdr:cNvPr>
        <xdr:cNvGrpSpPr/>
      </xdr:nvGrpSpPr>
      <xdr:grpSpPr>
        <a:xfrm>
          <a:off x="0" y="0"/>
          <a:ext cx="13714089" cy="2390775"/>
          <a:chOff x="0" y="0"/>
          <a:chExt cx="13714089" cy="2390775"/>
        </a:xfrm>
      </xdr:grpSpPr>
      <xdr:pic>
        <xdr:nvPicPr>
          <xdr:cNvPr id="8" name="Picture 7">
            <a:extLst>
              <a:ext uri="{FF2B5EF4-FFF2-40B4-BE49-F238E27FC236}">
                <a16:creationId xmlns:a16="http://schemas.microsoft.com/office/drawing/2014/main" id="{82BC9317-0CDB-CA3D-44CB-129EAD7C436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8" t="34234" r="-278" b="34721"/>
          <a:stretch/>
        </xdr:blipFill>
        <xdr:spPr bwMode="auto">
          <a:xfrm>
            <a:off x="0" y="0"/>
            <a:ext cx="13714089" cy="23907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37035791-8A6A-BBC8-6015-EA0C025434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20325" y="1447800"/>
            <a:ext cx="3074670" cy="54338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36189</xdr:colOff>
      <xdr:row>13</xdr:row>
      <xdr:rowOff>9525</xdr:rowOff>
    </xdr:to>
    <xdr:grpSp>
      <xdr:nvGrpSpPr>
        <xdr:cNvPr id="14" name="Group 13">
          <a:extLst>
            <a:ext uri="{FF2B5EF4-FFF2-40B4-BE49-F238E27FC236}">
              <a16:creationId xmlns:a16="http://schemas.microsoft.com/office/drawing/2014/main" id="{900EF08F-0BE5-49D3-A41F-47D1D6697750}"/>
            </a:ext>
          </a:extLst>
        </xdr:cNvPr>
        <xdr:cNvGrpSpPr/>
      </xdr:nvGrpSpPr>
      <xdr:grpSpPr>
        <a:xfrm>
          <a:off x="0" y="0"/>
          <a:ext cx="13714089" cy="2390775"/>
          <a:chOff x="0" y="0"/>
          <a:chExt cx="13714089" cy="2390775"/>
        </a:xfrm>
      </xdr:grpSpPr>
      <xdr:pic>
        <xdr:nvPicPr>
          <xdr:cNvPr id="15" name="Picture 14">
            <a:extLst>
              <a:ext uri="{FF2B5EF4-FFF2-40B4-BE49-F238E27FC236}">
                <a16:creationId xmlns:a16="http://schemas.microsoft.com/office/drawing/2014/main" id="{EEB9BCE1-6C45-033F-B8EC-3454506F039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8" t="34234" r="-278" b="34721"/>
          <a:stretch/>
        </xdr:blipFill>
        <xdr:spPr bwMode="auto">
          <a:xfrm>
            <a:off x="0" y="0"/>
            <a:ext cx="13714089" cy="23907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15">
            <a:extLst>
              <a:ext uri="{FF2B5EF4-FFF2-40B4-BE49-F238E27FC236}">
                <a16:creationId xmlns:a16="http://schemas.microsoft.com/office/drawing/2014/main" id="{2DB4751F-C9B9-B866-1996-EB1844597B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20325" y="1447800"/>
            <a:ext cx="3074670" cy="54338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Hansen">
      <a:dk1>
        <a:srgbClr val="000000"/>
      </a:dk1>
      <a:lt1>
        <a:srgbClr val="FFFFFF"/>
      </a:lt1>
      <a:dk2>
        <a:srgbClr val="333333"/>
      </a:dk2>
      <a:lt2>
        <a:srgbClr val="F2F2F2"/>
      </a:lt2>
      <a:accent1>
        <a:srgbClr val="3399CC"/>
      </a:accent1>
      <a:accent2>
        <a:srgbClr val="ED7D31"/>
      </a:accent2>
      <a:accent3>
        <a:srgbClr val="7DD7D8"/>
      </a:accent3>
      <a:accent4>
        <a:srgbClr val="E5E53E"/>
      </a:accent4>
      <a:accent5>
        <a:srgbClr val="E10D11"/>
      </a:accent5>
      <a:accent6>
        <a:srgbClr val="708090"/>
      </a:accent6>
      <a:hlink>
        <a:srgbClr val="434D54"/>
      </a:hlink>
      <a:folHlink>
        <a:srgbClr val="8CC63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ansencx.com/investor-relations/financial-reports-presentations/" TargetMode="External"/><Relationship Id="rId2" Type="http://schemas.openxmlformats.org/officeDocument/2006/relationships/hyperlink" Target="https://www.hansencx.com/investor-relations/" TargetMode="External"/><Relationship Id="rId1" Type="http://schemas.openxmlformats.org/officeDocument/2006/relationships/hyperlink" Target="https://www.hansencx.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hansencx.com/corporate-sustainabilit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hansencx.com/wp-content/uploads/2025/07/Hansen-Climate-Active-FY2024.pdf" TargetMode="External"/><Relationship Id="rId2" Type="http://schemas.openxmlformats.org/officeDocument/2006/relationships/hyperlink" Target="https://www.hansencx.com/wp-content/uploads/2024/04/Public-Disclosure-Statement-Hansen-Technologies-FY23.pdf" TargetMode="External"/><Relationship Id="rId1" Type="http://schemas.openxmlformats.org/officeDocument/2006/relationships/hyperlink" Target="https://www.hansencx.com/wp-content/uploads/2024/02/Public-Disclosure-Statement-Hansen-Technologies-FY22.pdf"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https://www.hansencx.com/wp-content/uploads/2025/07/Hansen-Corporate-Governance-Statement-Final.pdf" TargetMode="External"/><Relationship Id="rId21" Type="http://schemas.openxmlformats.org/officeDocument/2006/relationships/hyperlink" Target="https://www.hansencx.com/wp-content/uploads/2024/08/FY24-Annual-Report.pdf" TargetMode="External"/><Relationship Id="rId42" Type="http://schemas.openxmlformats.org/officeDocument/2006/relationships/hyperlink" Target="https://www.hansencx.com/wp-content/uploads/2024/08/FY24-Annual-Report.pdf" TargetMode="External"/><Relationship Id="rId63" Type="http://schemas.openxmlformats.org/officeDocument/2006/relationships/hyperlink" Target="https://www.hansencx.com/wp-content/uploads/2024/08/FY24-Annual-Report.pdf" TargetMode="External"/><Relationship Id="rId84" Type="http://schemas.openxmlformats.org/officeDocument/2006/relationships/hyperlink" Target="https://www.hansencx.com/wp-content/uploads/2024/09/Human-Rights-Policy-1.pdf" TargetMode="External"/><Relationship Id="rId138" Type="http://schemas.openxmlformats.org/officeDocument/2006/relationships/hyperlink" Target="https://www.hansencx.com/investor-relations/financial-reports-presentations/" TargetMode="External"/><Relationship Id="rId159" Type="http://schemas.openxmlformats.org/officeDocument/2006/relationships/hyperlink" Target="https://www.hansencx.com/wp-content/uploads/2024/05/Environmental-and-Climate-Change-Policy.pdf" TargetMode="External"/><Relationship Id="rId107" Type="http://schemas.openxmlformats.org/officeDocument/2006/relationships/hyperlink" Target="https://www.hansencx.com/investor-relations/financial-reports-presentations/" TargetMode="External"/><Relationship Id="rId11" Type="http://schemas.openxmlformats.org/officeDocument/2006/relationships/hyperlink" Target="https://www.hansencx.com/wp-content/uploads/2024/09/Whistleblower-Policy.pdf" TargetMode="External"/><Relationship Id="rId32" Type="http://schemas.openxmlformats.org/officeDocument/2006/relationships/hyperlink" Target="https://www.hansencx.com/wp-content/uploads/2024/09/Code-of-Conduct-Policy.pdf" TargetMode="External"/><Relationship Id="rId53" Type="http://schemas.openxmlformats.org/officeDocument/2006/relationships/hyperlink" Target="https://www.hansencx.com/wp-content/uploads/2025/07/Audit-Risk-Charter-Final.pdf" TargetMode="External"/><Relationship Id="rId74" Type="http://schemas.openxmlformats.org/officeDocument/2006/relationships/hyperlink" Target="https://www.hansencx.com/wp-content/uploads/2024/09/Code-of-Conduct-Policy.pdf" TargetMode="External"/><Relationship Id="rId128" Type="http://schemas.openxmlformats.org/officeDocument/2006/relationships/hyperlink" Target="https://www.hansencx.com/wp-content/uploads/2025/07/Hansen-Board-Charter-Final.pdf" TargetMode="External"/><Relationship Id="rId149" Type="http://schemas.openxmlformats.org/officeDocument/2006/relationships/hyperlink" Target="https://www.hansencx.com/investor-relations/financial-reports-presentations/" TargetMode="External"/><Relationship Id="rId5" Type="http://schemas.openxmlformats.org/officeDocument/2006/relationships/hyperlink" Target="https://www.hansencx.com/about-hansen/" TargetMode="External"/><Relationship Id="rId95" Type="http://schemas.openxmlformats.org/officeDocument/2006/relationships/hyperlink" Target="https://www.hansencx.com/investor-relations/financial-reports-presentations/" TargetMode="External"/><Relationship Id="rId160" Type="http://schemas.openxmlformats.org/officeDocument/2006/relationships/hyperlink" Target="https://www.hansencx.com/wp-content/uploads/2024/08/Supplier-Code-of-Conduct.pdf" TargetMode="External"/><Relationship Id="rId22" Type="http://schemas.openxmlformats.org/officeDocument/2006/relationships/hyperlink" Target="https://www.hansencx.com/wp-content/uploads/2024/08/FY24-Annual-Report.pdf" TargetMode="External"/><Relationship Id="rId43" Type="http://schemas.openxmlformats.org/officeDocument/2006/relationships/hyperlink" Target="https://www.hansencx.com/wp-content/uploads/2024/08/FY24-Annual-Report.pdf" TargetMode="External"/><Relationship Id="rId64" Type="http://schemas.openxmlformats.org/officeDocument/2006/relationships/hyperlink" Target="https://www.hansencx.com/wp-content/uploads/2024/08/Supplier-Code-of-Conduct.pdf" TargetMode="External"/><Relationship Id="rId118" Type="http://schemas.openxmlformats.org/officeDocument/2006/relationships/hyperlink" Target="https://www.hansencx.com/wp-content/uploads/2025/07/Hansen-Corporate-Governance-Statement-Final.pdf" TargetMode="External"/><Relationship Id="rId139" Type="http://schemas.openxmlformats.org/officeDocument/2006/relationships/hyperlink" Target="https://www.hansencx.com/wp-content/uploads/2025/07/Audit-Risk-Charter-Final.pdf" TargetMode="External"/><Relationship Id="rId85" Type="http://schemas.openxmlformats.org/officeDocument/2006/relationships/hyperlink" Target="https://www.hansencx.com/wp-content/uploads/2024/09/Whistleblower-Policy.pdf" TargetMode="External"/><Relationship Id="rId150" Type="http://schemas.openxmlformats.org/officeDocument/2006/relationships/hyperlink" Target="https://www.hansencx.com/corporate-sustainability/" TargetMode="External"/><Relationship Id="rId12" Type="http://schemas.openxmlformats.org/officeDocument/2006/relationships/hyperlink" Target="https://www.hansencx.com/wp-content/uploads/2024/09/Whistleblower-Policy.pdf" TargetMode="External"/><Relationship Id="rId17" Type="http://schemas.openxmlformats.org/officeDocument/2006/relationships/hyperlink" Target="https://www.hansencx.com/wp-content/uploads/2024/09/Human-Rights-Policy-1.pdf" TargetMode="External"/><Relationship Id="rId33" Type="http://schemas.openxmlformats.org/officeDocument/2006/relationships/hyperlink" Target="https://www.hansencx.com/wp-content/uploads/2024/08/Supplier-Code-of-Conduct.pdf" TargetMode="External"/><Relationship Id="rId38" Type="http://schemas.openxmlformats.org/officeDocument/2006/relationships/hyperlink" Target="https://www.hansencx.com/wp-content/uploads/2024/08/FY24-Annual-Report.pdf" TargetMode="External"/><Relationship Id="rId59" Type="http://schemas.openxmlformats.org/officeDocument/2006/relationships/hyperlink" Target="https://www.hansencx.com/wp-content/uploads/2024/08/FY24-Annual-Report.pdf" TargetMode="External"/><Relationship Id="rId103" Type="http://schemas.openxmlformats.org/officeDocument/2006/relationships/hyperlink" Target="https://www.hansencx.com/investor-relations/financial-reports-presentations/" TargetMode="External"/><Relationship Id="rId108" Type="http://schemas.openxmlformats.org/officeDocument/2006/relationships/hyperlink" Target="https://www.hansencx.com/investor-relations/financial-reports-presentations/" TargetMode="External"/><Relationship Id="rId124" Type="http://schemas.openxmlformats.org/officeDocument/2006/relationships/hyperlink" Target="https://www.hansencx.com/wp-content/uploads/2025/07/Hansen-Corporate-Governance-Statement-Final.pdf" TargetMode="External"/><Relationship Id="rId129" Type="http://schemas.openxmlformats.org/officeDocument/2006/relationships/hyperlink" Target="https://www.hansencx.com/wp-content/uploads/2025/07/Hansen-Board-Charter-Final.pdf" TargetMode="External"/><Relationship Id="rId54" Type="http://schemas.openxmlformats.org/officeDocument/2006/relationships/hyperlink" Target="https://www.hansencx.com/about-hansen/" TargetMode="External"/><Relationship Id="rId70" Type="http://schemas.openxmlformats.org/officeDocument/2006/relationships/hyperlink" Target="https://www.hansencx.com/wp-content/uploads/2024/08/FY24-Annual-Report.pdf" TargetMode="External"/><Relationship Id="rId75" Type="http://schemas.openxmlformats.org/officeDocument/2006/relationships/hyperlink" Target="https://www.hansencx.com/wp-content/uploads/2024/09/Code-of-Conduct-Policy.pdf" TargetMode="External"/><Relationship Id="rId91" Type="http://schemas.openxmlformats.org/officeDocument/2006/relationships/hyperlink" Target="https://www.hansencx.com/corporate-sustainability/" TargetMode="External"/><Relationship Id="rId96" Type="http://schemas.openxmlformats.org/officeDocument/2006/relationships/hyperlink" Target="https://www.hansencx.com/investor-relations/financial-reports-presentations/" TargetMode="External"/><Relationship Id="rId140" Type="http://schemas.openxmlformats.org/officeDocument/2006/relationships/hyperlink" Target="https://www.hansencx.com/wp-content/uploads/2025/07/Audit-Risk-Charter-Final.pdf" TargetMode="External"/><Relationship Id="rId145" Type="http://schemas.openxmlformats.org/officeDocument/2006/relationships/hyperlink" Target="https://www.hansencx.com/investor-relations/financial-reports-presentations/" TargetMode="External"/><Relationship Id="rId161" Type="http://schemas.openxmlformats.org/officeDocument/2006/relationships/printerSettings" Target="../printerSettings/printerSettings5.bin"/><Relationship Id="rId1" Type="http://schemas.openxmlformats.org/officeDocument/2006/relationships/hyperlink" Target="https://www.hansencx.com/about-hansen/" TargetMode="External"/><Relationship Id="rId6" Type="http://schemas.openxmlformats.org/officeDocument/2006/relationships/hyperlink" Target="https://www.hansencx.com/about-hansen/" TargetMode="External"/><Relationship Id="rId23" Type="http://schemas.openxmlformats.org/officeDocument/2006/relationships/hyperlink" Target="https://www.hansencx.com/wp-content/uploads/2024/08/FY24-Annual-Report.pdf" TargetMode="External"/><Relationship Id="rId28" Type="http://schemas.openxmlformats.org/officeDocument/2006/relationships/hyperlink" Target="https://www.hansencx.com/wp-content/uploads/2024/02/Waste-E-Waste-Management-Policy-Version-1-Dec-2023.pdf" TargetMode="External"/><Relationship Id="rId49" Type="http://schemas.openxmlformats.org/officeDocument/2006/relationships/hyperlink" Target="https://www.hansencx.com/wp-content/uploads/2024/08/Hansen-Board-Charter-2024.pdf" TargetMode="External"/><Relationship Id="rId114" Type="http://schemas.openxmlformats.org/officeDocument/2006/relationships/hyperlink" Target="https://www.hansencx.com/investor-relations/financial-reports-presentations/" TargetMode="External"/><Relationship Id="rId119" Type="http://schemas.openxmlformats.org/officeDocument/2006/relationships/hyperlink" Target="https://www.hansencx.com/wp-content/uploads/2025/07/Hansen-Corporate-Governance-Statement-Final.pdf" TargetMode="External"/><Relationship Id="rId44" Type="http://schemas.openxmlformats.org/officeDocument/2006/relationships/hyperlink" Target="https://www.hansencx.com/wp-content/uploads/2024/08/FY24-Annual-Report.pdf" TargetMode="External"/><Relationship Id="rId60" Type="http://schemas.openxmlformats.org/officeDocument/2006/relationships/hyperlink" Target="https://www.hansencx.com/wp-content/uploads/2024/08/Supplier-Code-of-Conduct.pdf" TargetMode="External"/><Relationship Id="rId65" Type="http://schemas.openxmlformats.org/officeDocument/2006/relationships/hyperlink" Target="https://www.hansencx.com/wp-content/uploads/2024/08/FY24-Annual-Report.pdf" TargetMode="External"/><Relationship Id="rId81" Type="http://schemas.openxmlformats.org/officeDocument/2006/relationships/hyperlink" Target="https://www.hansencx.com/corporate-sustainability/" TargetMode="External"/><Relationship Id="rId86" Type="http://schemas.openxmlformats.org/officeDocument/2006/relationships/hyperlink" Target="https://www.hansencx.com/wp-content/uploads/2024/09/Whistleblower-Policy.pdf" TargetMode="External"/><Relationship Id="rId130" Type="http://schemas.openxmlformats.org/officeDocument/2006/relationships/hyperlink" Target="https://www.hansencx.com/wp-content/uploads/2025/07/Hansen-Board-Charter-Final.pdf" TargetMode="External"/><Relationship Id="rId135" Type="http://schemas.openxmlformats.org/officeDocument/2006/relationships/hyperlink" Target="https://www.hansencx.com/wp-content/uploads/2025/07/Remuneration-Committee-Charter-Final.pdf" TargetMode="External"/><Relationship Id="rId151" Type="http://schemas.openxmlformats.org/officeDocument/2006/relationships/hyperlink" Target="https://www.hansencx.com/investor-relations/financial-reports-presentations/" TargetMode="External"/><Relationship Id="rId156" Type="http://schemas.openxmlformats.org/officeDocument/2006/relationships/hyperlink" Target="https://www.hansencx.com/wp-content/uploads/2024/08/Supplier-Code-of-Conduct.pdf" TargetMode="External"/><Relationship Id="rId13" Type="http://schemas.openxmlformats.org/officeDocument/2006/relationships/hyperlink" Target="https://www.hansencx.com/wp-content/uploads/2024/09/Human-Rights-Policy-1.pdf" TargetMode="External"/><Relationship Id="rId18" Type="http://schemas.openxmlformats.org/officeDocument/2006/relationships/hyperlink" Target="https://www.hansencx.com/wp-content/uploads/2024/12/Hansen-Modern-Slavery-Statement.pdf" TargetMode="External"/><Relationship Id="rId39" Type="http://schemas.openxmlformats.org/officeDocument/2006/relationships/hyperlink" Target="https://www.hansencx.com/wp-content/uploads/2024/08/FY24-Annual-Report.pdf" TargetMode="External"/><Relationship Id="rId109" Type="http://schemas.openxmlformats.org/officeDocument/2006/relationships/hyperlink" Target="https://www.hansencx.com/investor-relations/financial-reports-presentations/" TargetMode="External"/><Relationship Id="rId34" Type="http://schemas.openxmlformats.org/officeDocument/2006/relationships/hyperlink" Target="https://www.hansencx.com/wp-content/uploads/2024/08/FY24-Annual-Report.pdf" TargetMode="External"/><Relationship Id="rId50" Type="http://schemas.openxmlformats.org/officeDocument/2006/relationships/hyperlink" Target="https://www.hansencx.com/wp-content/uploads/2025/07/Hansen-Board-Charter-Final.pdf" TargetMode="External"/><Relationship Id="rId55" Type="http://schemas.openxmlformats.org/officeDocument/2006/relationships/hyperlink" Target="https://www.hansencx.com/investor-relations/" TargetMode="External"/><Relationship Id="rId76" Type="http://schemas.openxmlformats.org/officeDocument/2006/relationships/hyperlink" Target="https://www.hansencx.com/wp-content/uploads/2024/09/Code-of-Conduct-Policy.pdf" TargetMode="External"/><Relationship Id="rId97" Type="http://schemas.openxmlformats.org/officeDocument/2006/relationships/hyperlink" Target="https://www.hansencx.com/investor-relations/financial-reports-presentations/" TargetMode="External"/><Relationship Id="rId104" Type="http://schemas.openxmlformats.org/officeDocument/2006/relationships/hyperlink" Target="https://www.hansencx.com/investor-relations/financial-reports-presentations/" TargetMode="External"/><Relationship Id="rId120" Type="http://schemas.openxmlformats.org/officeDocument/2006/relationships/hyperlink" Target="https://www.hansencx.com/wp-content/uploads/2025/07/Hansen-Corporate-Governance-Statement-Final.pdf" TargetMode="External"/><Relationship Id="rId125" Type="http://schemas.openxmlformats.org/officeDocument/2006/relationships/hyperlink" Target="https://www.hansencx.com/wp-content/uploads/2025/07/Hansen-Corporate-Governance-Statement-Final.pdf" TargetMode="External"/><Relationship Id="rId141" Type="http://schemas.openxmlformats.org/officeDocument/2006/relationships/hyperlink" Target="https://www.hansencx.com/wp-content/uploads/2025/07/Audit-Risk-Charter-Final.pdf" TargetMode="External"/><Relationship Id="rId146" Type="http://schemas.openxmlformats.org/officeDocument/2006/relationships/hyperlink" Target="https://www.hansencx.com/corporate-sustainability/" TargetMode="External"/><Relationship Id="rId7" Type="http://schemas.openxmlformats.org/officeDocument/2006/relationships/hyperlink" Target="https://www.hansencx.com/about-hansen/" TargetMode="External"/><Relationship Id="rId71" Type="http://schemas.openxmlformats.org/officeDocument/2006/relationships/hyperlink" Target="https://www.hansencx.com/wp-content/uploads/2025/07/Remuneration-Committee-Charter-Final.pdf" TargetMode="External"/><Relationship Id="rId92" Type="http://schemas.openxmlformats.org/officeDocument/2006/relationships/hyperlink" Target="https://www.hansencx.com/wp-content/uploads/2025/07/Hansen-Corporate-Governance-Statement-Final.pdf" TargetMode="External"/><Relationship Id="rId162" Type="http://schemas.openxmlformats.org/officeDocument/2006/relationships/drawing" Target="../drawings/drawing6.xml"/><Relationship Id="rId2" Type="http://schemas.openxmlformats.org/officeDocument/2006/relationships/hyperlink" Target="https://www.hansencx.com/investor-relations/financial-reports-presentations/" TargetMode="External"/><Relationship Id="rId29" Type="http://schemas.openxmlformats.org/officeDocument/2006/relationships/hyperlink" Target="https://www.hansencx.com/wp-content/uploads/2024/05/Environmental-and-Climate-Change-Policy.pdf" TargetMode="External"/><Relationship Id="rId24" Type="http://schemas.openxmlformats.org/officeDocument/2006/relationships/hyperlink" Target="https://www.hansencx.com/wp-content/uploads/2024/08/FY24-Annual-Report.pdf" TargetMode="External"/><Relationship Id="rId40" Type="http://schemas.openxmlformats.org/officeDocument/2006/relationships/hyperlink" Target="https://www.hansencx.com/wp-content/uploads/2024/08/FY24-Annual-Report.pdf" TargetMode="External"/><Relationship Id="rId45" Type="http://schemas.openxmlformats.org/officeDocument/2006/relationships/hyperlink" Target="https://www.hansencx.com/wp-content/uploads/2024/09/Whistleblower-Policy.pdf" TargetMode="External"/><Relationship Id="rId66" Type="http://schemas.openxmlformats.org/officeDocument/2006/relationships/hyperlink" Target="https://www.hansencx.com/wp-content/uploads/2024/09/Human-Rights-Policy-1.pdf" TargetMode="External"/><Relationship Id="rId87" Type="http://schemas.openxmlformats.org/officeDocument/2006/relationships/hyperlink" Target="https://www.hansencx.com/wp-content/uploads/2024/09/Human-Rights-Policy-1.pdf" TargetMode="External"/><Relationship Id="rId110" Type="http://schemas.openxmlformats.org/officeDocument/2006/relationships/hyperlink" Target="https://www.hansencx.com/investor-relations/financial-reports-presentations/" TargetMode="External"/><Relationship Id="rId115" Type="http://schemas.openxmlformats.org/officeDocument/2006/relationships/hyperlink" Target="https://www.hansencx.com/investor-relations/financial-reports-presentations/" TargetMode="External"/><Relationship Id="rId131" Type="http://schemas.openxmlformats.org/officeDocument/2006/relationships/hyperlink" Target="https://www.hansencx.com/wp-content/uploads/2025/07/Hansen-Board-Charter-Final.pdf" TargetMode="External"/><Relationship Id="rId136" Type="http://schemas.openxmlformats.org/officeDocument/2006/relationships/hyperlink" Target="https://www.hansencx.com/wp-content/uploads/2025/07/Remuneration-Committee-Charter-Final.pdf" TargetMode="External"/><Relationship Id="rId157" Type="http://schemas.openxmlformats.org/officeDocument/2006/relationships/hyperlink" Target="https://www.hansencx.com/wp-content/uploads/2024/08/Supplier-Code-of-Conduct.pdf" TargetMode="External"/><Relationship Id="rId61" Type="http://schemas.openxmlformats.org/officeDocument/2006/relationships/hyperlink" Target="https://www.hansencx.com/wp-content/uploads/2024/08/FY24-Annual-Report.pdf" TargetMode="External"/><Relationship Id="rId82" Type="http://schemas.openxmlformats.org/officeDocument/2006/relationships/hyperlink" Target="https://www.hansencx.com/corporate-sustainability/" TargetMode="External"/><Relationship Id="rId152" Type="http://schemas.openxmlformats.org/officeDocument/2006/relationships/hyperlink" Target="https://www.hansencx.com/corporate-sustainability/" TargetMode="External"/><Relationship Id="rId19" Type="http://schemas.openxmlformats.org/officeDocument/2006/relationships/hyperlink" Target="https://www.hansencx.com/wp-content/uploads/2024/08/FY24-Annual-Report.pdf" TargetMode="External"/><Relationship Id="rId14" Type="http://schemas.openxmlformats.org/officeDocument/2006/relationships/hyperlink" Target="https://www.hansencx.com/wp-content/uploads/2024/09/Continuous-Disclosure-Policy.pdf" TargetMode="External"/><Relationship Id="rId30" Type="http://schemas.openxmlformats.org/officeDocument/2006/relationships/hyperlink" Target="https://www.hansencx.com/wp-content/uploads/2024/08/Supplier-Code-of-Conduct.pdf" TargetMode="External"/><Relationship Id="rId35" Type="http://schemas.openxmlformats.org/officeDocument/2006/relationships/hyperlink" Target="https://www.hansencx.com/wp-content/uploads/2024/08/FY24-Annual-Report.pdf" TargetMode="External"/><Relationship Id="rId56" Type="http://schemas.openxmlformats.org/officeDocument/2006/relationships/hyperlink" Target="https://www.hansencx.com/wp-content/uploads/2024/08/FY24-Annual-Report.pdf" TargetMode="External"/><Relationship Id="rId77" Type="http://schemas.openxmlformats.org/officeDocument/2006/relationships/hyperlink" Target="https://www.hansencx.com/wp-content/uploads/2024/09/Whistleblower-Policy.pdf" TargetMode="External"/><Relationship Id="rId100" Type="http://schemas.openxmlformats.org/officeDocument/2006/relationships/hyperlink" Target="https://www.hansencx.com/investor-relations/financial-reports-presentations/" TargetMode="External"/><Relationship Id="rId105" Type="http://schemas.openxmlformats.org/officeDocument/2006/relationships/hyperlink" Target="https://www.hansencx.com/investor-relations/financial-reports-presentations/" TargetMode="External"/><Relationship Id="rId126" Type="http://schemas.openxmlformats.org/officeDocument/2006/relationships/hyperlink" Target="https://www.hansencx.com/wp-content/uploads/2025/07/Hansen-Corporate-Governance-Statement-Final.pdf" TargetMode="External"/><Relationship Id="rId147" Type="http://schemas.openxmlformats.org/officeDocument/2006/relationships/hyperlink" Target="https://www.hansencx.com/investor-relations/financial-reports-presentations/" TargetMode="External"/><Relationship Id="rId8" Type="http://schemas.openxmlformats.org/officeDocument/2006/relationships/hyperlink" Target="https://www.hansencx.com/wp-content/uploads/2024/09/Whistleblower-Policy.pdf" TargetMode="External"/><Relationship Id="rId51" Type="http://schemas.openxmlformats.org/officeDocument/2006/relationships/hyperlink" Target="https://www.hansencx.com/wp-content/uploads/2025/07/Remuneration-Committee-Charter-Final.pdf" TargetMode="External"/><Relationship Id="rId72" Type="http://schemas.openxmlformats.org/officeDocument/2006/relationships/hyperlink" Target="https://www.hansencx.com/wp-content/uploads/2024/09/Code-of-Conduct-Policy.pdf" TargetMode="External"/><Relationship Id="rId93" Type="http://schemas.openxmlformats.org/officeDocument/2006/relationships/hyperlink" Target="https://www.hansencx.com/wp-content/uploads/2024/12/Hansen-Modern-Slavery-Statement.pdf" TargetMode="External"/><Relationship Id="rId98" Type="http://schemas.openxmlformats.org/officeDocument/2006/relationships/hyperlink" Target="https://www.hansencx.com/investor-relations/financial-reports-presentations/" TargetMode="External"/><Relationship Id="rId121" Type="http://schemas.openxmlformats.org/officeDocument/2006/relationships/hyperlink" Target="https://www.hansencx.com/wp-content/uploads/2025/07/Hansen-Corporate-Governance-Statement-Final.pdf" TargetMode="External"/><Relationship Id="rId142" Type="http://schemas.openxmlformats.org/officeDocument/2006/relationships/hyperlink" Target="https://www.hansencx.com/wp-content/uploads/2025/07/Audit-Risk-Charter-Final.pdf" TargetMode="External"/><Relationship Id="rId3" Type="http://schemas.openxmlformats.org/officeDocument/2006/relationships/hyperlink" Target="https://www.hansencx.com/about-hansen/" TargetMode="External"/><Relationship Id="rId25" Type="http://schemas.openxmlformats.org/officeDocument/2006/relationships/hyperlink" Target="https://www.hansencx.com/corporate-sustainability/" TargetMode="External"/><Relationship Id="rId46" Type="http://schemas.openxmlformats.org/officeDocument/2006/relationships/hyperlink" Target="https://www.hansencx.com/wp-content/uploads/2024/12/Hansen-Modern-Slavery-Statement.pdf" TargetMode="External"/><Relationship Id="rId67" Type="http://schemas.openxmlformats.org/officeDocument/2006/relationships/hyperlink" Target="https://www.hansencx.com/wp-content/uploads/2024/09/Risk-Management-Policy.pdf" TargetMode="External"/><Relationship Id="rId116" Type="http://schemas.openxmlformats.org/officeDocument/2006/relationships/hyperlink" Target="https://www.hansencx.com/wp-content/uploads/2025/07/Hansen-Corporate-Governance-Statement-Final.pdf" TargetMode="External"/><Relationship Id="rId137" Type="http://schemas.openxmlformats.org/officeDocument/2006/relationships/hyperlink" Target="https://www.hansencx.com/wp-content/uploads/2025/07/Remuneration-Committee-Charter-Final.pdf" TargetMode="External"/><Relationship Id="rId158" Type="http://schemas.openxmlformats.org/officeDocument/2006/relationships/hyperlink" Target="https://www.hansencx.com/investor-relations/financial-reports-presentations/" TargetMode="External"/><Relationship Id="rId20" Type="http://schemas.openxmlformats.org/officeDocument/2006/relationships/hyperlink" Target="https://www.hansencx.com/investor-relations/" TargetMode="External"/><Relationship Id="rId41" Type="http://schemas.openxmlformats.org/officeDocument/2006/relationships/hyperlink" Target="https://www.hansencx.com/wp-content/uploads/2024/08/FY24-Annual-Report.pdf" TargetMode="External"/><Relationship Id="rId62" Type="http://schemas.openxmlformats.org/officeDocument/2006/relationships/hyperlink" Target="https://www.hansencx.com/wp-content/uploads/2024/08/FY24-Annual-Report.pdf" TargetMode="External"/><Relationship Id="rId83" Type="http://schemas.openxmlformats.org/officeDocument/2006/relationships/hyperlink" Target="https://www.hansencx.com/wp-content/uploads/2024/09/Human-Rights-Policy-1.pdf" TargetMode="External"/><Relationship Id="rId88" Type="http://schemas.openxmlformats.org/officeDocument/2006/relationships/hyperlink" Target="https://www.hansencx.com/wp-content/uploads/2024/08/Supplier-Code-of-Conduct.pdf" TargetMode="External"/><Relationship Id="rId111" Type="http://schemas.openxmlformats.org/officeDocument/2006/relationships/hyperlink" Target="https://www.hansencx.com/investor-relations/financial-reports-presentations/" TargetMode="External"/><Relationship Id="rId132" Type="http://schemas.openxmlformats.org/officeDocument/2006/relationships/hyperlink" Target="https://www.hansencx.com/wp-content/uploads/2025/07/Hansen-Board-Charter-Final.pdf" TargetMode="External"/><Relationship Id="rId153" Type="http://schemas.openxmlformats.org/officeDocument/2006/relationships/hyperlink" Target="https://www.hansencx.com/wp-content/uploads/2024/05/Environmental-and-Climate-Change-Policy.pdf" TargetMode="External"/><Relationship Id="rId15" Type="http://schemas.openxmlformats.org/officeDocument/2006/relationships/hyperlink" Target="https://www.hansencx.com/wp-content/uploads/2024/08/FY24-Annual-Report.pdf" TargetMode="External"/><Relationship Id="rId36" Type="http://schemas.openxmlformats.org/officeDocument/2006/relationships/hyperlink" Target="https://www.hansencx.com/wp-content/uploads/2024/08/FY24-Annual-Report.pdf" TargetMode="External"/><Relationship Id="rId57" Type="http://schemas.openxmlformats.org/officeDocument/2006/relationships/hyperlink" Target="https://www.hansencx.com/wp-content/uploads/2024/09/Risk-Management-Policy.pdf" TargetMode="External"/><Relationship Id="rId106" Type="http://schemas.openxmlformats.org/officeDocument/2006/relationships/hyperlink" Target="https://www.hansencx.com/investor-relations/financial-reports-presentations/" TargetMode="External"/><Relationship Id="rId127" Type="http://schemas.openxmlformats.org/officeDocument/2006/relationships/hyperlink" Target="https://www.hansencx.com/wp-content/uploads/2025/07/Hansen-Corporate-Governance-Statement-Final.pdf" TargetMode="External"/><Relationship Id="rId10" Type="http://schemas.openxmlformats.org/officeDocument/2006/relationships/hyperlink" Target="https://www.hansencx.com/wp-content/uploads/2024/09/Code-of-Conduct-Policy.pdf" TargetMode="External"/><Relationship Id="rId31" Type="http://schemas.openxmlformats.org/officeDocument/2006/relationships/hyperlink" Target="https://www.hansencx.com/wp-content/uploads/2024/08/Supplier-Code-of-Conduct.pdf" TargetMode="External"/><Relationship Id="rId52" Type="http://schemas.openxmlformats.org/officeDocument/2006/relationships/hyperlink" Target="https://www.hansencx.com/about-hansen/" TargetMode="External"/><Relationship Id="rId73" Type="http://schemas.openxmlformats.org/officeDocument/2006/relationships/hyperlink" Target="https://www.hansencx.com/wp-content/uploads/2024/09/Code-of-Conduct-Policy.pdf" TargetMode="External"/><Relationship Id="rId78" Type="http://schemas.openxmlformats.org/officeDocument/2006/relationships/hyperlink" Target="https://www.hansencx.com/wp-content/uploads/2024/09/Human-Rights-Policy-1.pdf" TargetMode="External"/><Relationship Id="rId94" Type="http://schemas.openxmlformats.org/officeDocument/2006/relationships/hyperlink" Target="https://www.hansencx.com/wp-content/uploads/2024/12/Hansen-Modern-Slavery-Statement.pdf" TargetMode="External"/><Relationship Id="rId99" Type="http://schemas.openxmlformats.org/officeDocument/2006/relationships/hyperlink" Target="https://www.hansencx.com/investor-relations/financial-reports-presentations/" TargetMode="External"/><Relationship Id="rId101" Type="http://schemas.openxmlformats.org/officeDocument/2006/relationships/hyperlink" Target="https://www.hansencx.com/investor-relations/financial-reports-presentations/" TargetMode="External"/><Relationship Id="rId122" Type="http://schemas.openxmlformats.org/officeDocument/2006/relationships/hyperlink" Target="https://www.hansencx.com/wp-content/uploads/2025/07/Hansen-Corporate-Governance-Statement-Final.pdf" TargetMode="External"/><Relationship Id="rId143" Type="http://schemas.openxmlformats.org/officeDocument/2006/relationships/hyperlink" Target="https://www.hansencx.com/wp-content/uploads/2025/07/Board-Skills-Matrix.pdf" TargetMode="External"/><Relationship Id="rId148" Type="http://schemas.openxmlformats.org/officeDocument/2006/relationships/hyperlink" Target="https://www.hansencx.com/corporate-sustainability/" TargetMode="External"/><Relationship Id="rId4" Type="http://schemas.openxmlformats.org/officeDocument/2006/relationships/hyperlink" Target="https://www.hansencx.com/about-hansen/" TargetMode="External"/><Relationship Id="rId9" Type="http://schemas.openxmlformats.org/officeDocument/2006/relationships/hyperlink" Target="https://www.hansencx.com/wp-content/uploads/2025/07/Board-Skills-Matrix.pdf" TargetMode="External"/><Relationship Id="rId26" Type="http://schemas.openxmlformats.org/officeDocument/2006/relationships/hyperlink" Target="https://www.hansencx.com/wp-content/uploads/2024/08/FY24-Annual-Report.pdf" TargetMode="External"/><Relationship Id="rId47" Type="http://schemas.openxmlformats.org/officeDocument/2006/relationships/hyperlink" Target="https://www.hansencx.com/wp-content/uploads/2024/09/Code-of-Conduct-Policy.pdf" TargetMode="External"/><Relationship Id="rId68" Type="http://schemas.openxmlformats.org/officeDocument/2006/relationships/hyperlink" Target="https://www.hansencx.com/investor-relations/" TargetMode="External"/><Relationship Id="rId89" Type="http://schemas.openxmlformats.org/officeDocument/2006/relationships/hyperlink" Target="https://www.hansencx.com/wp-content/uploads/2024/08/Supplier-Code-of-Conduct.pdf" TargetMode="External"/><Relationship Id="rId112" Type="http://schemas.openxmlformats.org/officeDocument/2006/relationships/hyperlink" Target="https://www.hansencx.com/investor-relations/financial-reports-presentations/" TargetMode="External"/><Relationship Id="rId133" Type="http://schemas.openxmlformats.org/officeDocument/2006/relationships/hyperlink" Target="https://www.hansencx.com/wp-content/uploads/2025/07/Hansen-Board-Charter-Final.pdf" TargetMode="External"/><Relationship Id="rId154" Type="http://schemas.openxmlformats.org/officeDocument/2006/relationships/hyperlink" Target="https://www.hansencx.com/corporate-sustainability/" TargetMode="External"/><Relationship Id="rId16" Type="http://schemas.openxmlformats.org/officeDocument/2006/relationships/hyperlink" Target="https://www.hansencx.com/wp-content/uploads/2024/09/Whistleblower-Policy.pdf" TargetMode="External"/><Relationship Id="rId37" Type="http://schemas.openxmlformats.org/officeDocument/2006/relationships/hyperlink" Target="https://www.hansencx.com/wp-content/uploads/2024/08/FY24-Annual-Report.pdf" TargetMode="External"/><Relationship Id="rId58" Type="http://schemas.openxmlformats.org/officeDocument/2006/relationships/hyperlink" Target="https://www.hansencx.com/wp-content/uploads/2025/07/Securities-Trading-Policy.pdf" TargetMode="External"/><Relationship Id="rId79" Type="http://schemas.openxmlformats.org/officeDocument/2006/relationships/hyperlink" Target="https://www.hansencx.com/corporate-sustainability/" TargetMode="External"/><Relationship Id="rId102" Type="http://schemas.openxmlformats.org/officeDocument/2006/relationships/hyperlink" Target="https://www.hansencx.com/investor-relations/financial-reports-presentations/" TargetMode="External"/><Relationship Id="rId123" Type="http://schemas.openxmlformats.org/officeDocument/2006/relationships/hyperlink" Target="https://www.hansencx.com/wp-content/uploads/2025/07/Hansen-Corporate-Governance-Statement-Final.pdf" TargetMode="External"/><Relationship Id="rId144" Type="http://schemas.openxmlformats.org/officeDocument/2006/relationships/hyperlink" Target="https://www.hansencx.com/corporate-sustainability/" TargetMode="External"/><Relationship Id="rId90" Type="http://schemas.openxmlformats.org/officeDocument/2006/relationships/hyperlink" Target="https://www.hansencx.com/wp-content/uploads/2024/09/Whistleblower-Policy.pdf" TargetMode="External"/><Relationship Id="rId27" Type="http://schemas.openxmlformats.org/officeDocument/2006/relationships/hyperlink" Target="https://www.hansencx.com/wp-content/uploads/2024/08/FY24-Annual-Report.pdf" TargetMode="External"/><Relationship Id="rId48" Type="http://schemas.openxmlformats.org/officeDocument/2006/relationships/hyperlink" Target="https://www.hansencx.com/wp-content/uploads/2024/08/FY24-Annual-Report.pdf" TargetMode="External"/><Relationship Id="rId69" Type="http://schemas.openxmlformats.org/officeDocument/2006/relationships/hyperlink" Target="https://www.tmforum.org/" TargetMode="External"/><Relationship Id="rId113" Type="http://schemas.openxmlformats.org/officeDocument/2006/relationships/hyperlink" Target="https://www.hansencx.com/investor-relations/financial-reports-presentations/" TargetMode="External"/><Relationship Id="rId134" Type="http://schemas.openxmlformats.org/officeDocument/2006/relationships/hyperlink" Target="https://www.hansencx.com/wp-content/uploads/2025/07/Remuneration-Committee-Charter-Final.pdf" TargetMode="External"/><Relationship Id="rId80" Type="http://schemas.openxmlformats.org/officeDocument/2006/relationships/hyperlink" Target="https://www.hansencx.com/corporate-sustainability/" TargetMode="External"/><Relationship Id="rId155" Type="http://schemas.openxmlformats.org/officeDocument/2006/relationships/hyperlink" Target="https://www.hansencx.com/wp-content/uploads/2024/05/Environmental-and-Climate-Change-Policy.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hansencx.com/wp-content/uploads/2024/05/Environmental-and-Climate-Change-Policy.pdf" TargetMode="External"/><Relationship Id="rId3" Type="http://schemas.openxmlformats.org/officeDocument/2006/relationships/hyperlink" Target="https://www.hansencx.com/wp-content/uploads/2024/05/Environmental-and-Climate-Change-Policy.pdf" TargetMode="External"/><Relationship Id="rId7" Type="http://schemas.openxmlformats.org/officeDocument/2006/relationships/hyperlink" Target="https://www.hansencx.com/wp-content/uploads/2024/08/FY24-Annual-Report.pdf" TargetMode="External"/><Relationship Id="rId2" Type="http://schemas.openxmlformats.org/officeDocument/2006/relationships/hyperlink" Target="https://www.hansencx.com/wp-content/uploads/2024/08/Supplier-Code-of-Conduct.pdf" TargetMode="External"/><Relationship Id="rId1" Type="http://schemas.openxmlformats.org/officeDocument/2006/relationships/hyperlink" Target="https://www.hansencx.com/corporate-sustainability/" TargetMode="External"/><Relationship Id="rId6" Type="http://schemas.openxmlformats.org/officeDocument/2006/relationships/hyperlink" Target="https://www.hansencx.com/wp-content/uploads/2024/08/FY24-Annual-Report.pdf" TargetMode="External"/><Relationship Id="rId5" Type="http://schemas.openxmlformats.org/officeDocument/2006/relationships/hyperlink" Target="https://www.hansencx.com/wp-content/uploads/2024/08/FY24-Annual-Report.pdf" TargetMode="External"/><Relationship Id="rId10" Type="http://schemas.openxmlformats.org/officeDocument/2006/relationships/drawing" Target="../drawings/drawing7.xml"/><Relationship Id="rId4" Type="http://schemas.openxmlformats.org/officeDocument/2006/relationships/hyperlink" Target="https://www.hansencx.com/wp-content/uploads/2024/08/FY24-Annual-Report.pdf" TargetMode="External"/><Relationship Id="rId9"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D62C6-DDFA-4A49-8AAA-E3F5C29645FD}">
  <sheetPr>
    <pageSetUpPr fitToPage="1"/>
  </sheetPr>
  <dimension ref="A1:X70"/>
  <sheetViews>
    <sheetView showGridLines="0" showRowColHeaders="0" tabSelected="1" zoomScaleNormal="100" workbookViewId="0"/>
  </sheetViews>
  <sheetFormatPr defaultColWidth="0" defaultRowHeight="14.25" zeroHeight="1" x14ac:dyDescent="0.2"/>
  <cols>
    <col min="1" max="1" width="2.7109375" style="6" customWidth="1"/>
    <col min="2" max="15" width="8.85546875" style="6" customWidth="1"/>
    <col min="16" max="16" width="14.28515625" style="6" customWidth="1"/>
    <col min="17" max="19" width="8.85546875" style="6" customWidth="1"/>
    <col min="20" max="22" width="10.7109375" style="6" customWidth="1"/>
    <col min="23" max="23" width="5.28515625" style="6" customWidth="1"/>
    <col min="24" max="24" width="10.7109375" style="6" customWidth="1"/>
    <col min="25" max="16384" width="9.140625" style="6" hidden="1"/>
  </cols>
  <sheetData>
    <row r="1" spans="1:23" x14ac:dyDescent="0.2"/>
    <row r="2" spans="1:23" x14ac:dyDescent="0.2"/>
    <row r="3" spans="1:23" x14ac:dyDescent="0.2"/>
    <row r="4" spans="1:23" x14ac:dyDescent="0.2"/>
    <row r="5" spans="1:23" x14ac:dyDescent="0.2"/>
    <row r="6" spans="1:23" x14ac:dyDescent="0.2"/>
    <row r="7" spans="1:23" x14ac:dyDescent="0.2"/>
    <row r="8" spans="1:23" x14ac:dyDescent="0.2"/>
    <row r="9" spans="1:23" x14ac:dyDescent="0.2"/>
    <row r="10" spans="1:23" x14ac:dyDescent="0.2"/>
    <row r="11" spans="1:23" x14ac:dyDescent="0.2"/>
    <row r="12" spans="1:23" x14ac:dyDescent="0.2"/>
    <row r="13" spans="1:23" ht="17.25" customHeight="1" x14ac:dyDescent="0.2"/>
    <row r="14" spans="1:23" ht="37.15" customHeight="1" x14ac:dyDescent="0.2">
      <c r="A14" s="17" t="s">
        <v>334</v>
      </c>
      <c r="B14" s="8"/>
      <c r="C14" s="8"/>
      <c r="D14" s="8"/>
      <c r="E14" s="8"/>
      <c r="F14" s="8"/>
      <c r="G14" s="8"/>
      <c r="H14" s="8"/>
      <c r="I14" s="8"/>
      <c r="J14" s="8"/>
      <c r="K14" s="8"/>
      <c r="L14" s="8"/>
      <c r="M14" s="8"/>
      <c r="N14" s="8"/>
      <c r="O14" s="8"/>
      <c r="P14" s="8"/>
      <c r="Q14" s="8"/>
      <c r="R14" s="8"/>
      <c r="S14" s="8"/>
      <c r="T14" s="8"/>
      <c r="U14" s="8"/>
      <c r="V14" s="8"/>
      <c r="W14" s="8"/>
    </row>
    <row r="15" spans="1:23" ht="15" customHeight="1" x14ac:dyDescent="0.2"/>
    <row r="16" spans="1:23" ht="20.25" x14ac:dyDescent="0.3">
      <c r="A16" s="62" t="s">
        <v>173</v>
      </c>
    </row>
    <row r="17" spans="1:23" ht="15" customHeight="1" x14ac:dyDescent="0.2"/>
    <row r="18" spans="1:23" ht="15" customHeight="1" x14ac:dyDescent="0.2">
      <c r="B18" s="410" t="s">
        <v>307</v>
      </c>
      <c r="C18" s="410"/>
      <c r="D18" s="410"/>
      <c r="E18" s="410"/>
      <c r="F18" s="410"/>
      <c r="G18" s="410"/>
      <c r="H18" s="410"/>
      <c r="I18" s="410"/>
      <c r="J18" s="410"/>
      <c r="K18" s="410"/>
      <c r="L18" s="410"/>
      <c r="M18" s="410"/>
      <c r="N18" s="410"/>
      <c r="O18" s="410"/>
      <c r="P18" s="410"/>
      <c r="Q18" s="410"/>
      <c r="R18" s="410"/>
      <c r="S18" s="410"/>
      <c r="T18" s="410"/>
      <c r="U18" s="410"/>
      <c r="V18" s="410"/>
      <c r="W18" s="410"/>
    </row>
    <row r="19" spans="1:23" ht="15" customHeight="1" x14ac:dyDescent="0.2">
      <c r="B19" s="19"/>
      <c r="C19" s="19"/>
      <c r="D19" s="19"/>
      <c r="E19" s="19"/>
      <c r="F19" s="19"/>
      <c r="G19" s="19"/>
      <c r="H19" s="19"/>
      <c r="I19" s="19"/>
      <c r="J19" s="19"/>
      <c r="K19" s="19"/>
      <c r="L19" s="19"/>
      <c r="M19" s="19"/>
      <c r="N19" s="19"/>
      <c r="O19" s="19"/>
      <c r="P19" s="19"/>
      <c r="Q19" s="19"/>
      <c r="R19" s="19"/>
      <c r="S19" s="19"/>
      <c r="T19" s="19"/>
      <c r="U19" s="19"/>
      <c r="V19" s="19"/>
      <c r="W19" s="19"/>
    </row>
    <row r="20" spans="1:23" ht="15" customHeight="1" x14ac:dyDescent="0.2">
      <c r="B20" s="411" t="s">
        <v>306</v>
      </c>
      <c r="C20" s="411"/>
      <c r="D20" s="411"/>
      <c r="E20" s="411"/>
      <c r="F20" s="411"/>
      <c r="G20" s="411"/>
      <c r="H20" s="411"/>
      <c r="I20" s="411"/>
      <c r="J20" s="411"/>
      <c r="K20" s="411"/>
      <c r="L20" s="411"/>
      <c r="M20" s="411"/>
      <c r="N20" s="411"/>
      <c r="O20" s="411"/>
      <c r="P20" s="411"/>
      <c r="Q20" s="411"/>
      <c r="R20" s="411"/>
      <c r="S20" s="411"/>
      <c r="T20" s="411"/>
      <c r="U20" s="411"/>
      <c r="V20" s="411"/>
      <c r="W20" s="411"/>
    </row>
    <row r="21" spans="1:23" ht="15" customHeight="1" x14ac:dyDescent="0.2">
      <c r="B21" s="19"/>
      <c r="C21" s="19"/>
      <c r="D21" s="19"/>
      <c r="E21" s="19"/>
      <c r="F21" s="19"/>
      <c r="G21" s="19"/>
      <c r="H21" s="19"/>
      <c r="I21" s="19"/>
      <c r="J21" s="19"/>
      <c r="K21" s="19"/>
      <c r="L21" s="19"/>
      <c r="M21" s="19"/>
      <c r="N21" s="19"/>
      <c r="O21" s="19"/>
      <c r="P21" s="19"/>
      <c r="Q21" s="19"/>
      <c r="R21" s="19"/>
      <c r="S21" s="19"/>
      <c r="T21" s="19"/>
      <c r="U21" s="19"/>
      <c r="V21" s="19"/>
      <c r="W21" s="19"/>
    </row>
    <row r="22" spans="1:23" ht="15" customHeight="1" x14ac:dyDescent="0.2">
      <c r="B22" s="411" t="s">
        <v>212</v>
      </c>
      <c r="C22" s="411"/>
      <c r="D22" s="411"/>
      <c r="E22" s="411"/>
      <c r="F22" s="411"/>
      <c r="G22" s="411"/>
      <c r="H22" s="411"/>
      <c r="I22" s="411"/>
      <c r="J22" s="411"/>
      <c r="K22" s="411"/>
      <c r="L22" s="411"/>
      <c r="M22" s="411"/>
      <c r="N22" s="411"/>
      <c r="O22" s="411"/>
      <c r="P22" s="411"/>
      <c r="Q22" s="411"/>
      <c r="R22" s="411"/>
      <c r="S22" s="411"/>
      <c r="T22" s="411"/>
      <c r="U22" s="411"/>
      <c r="V22" s="411"/>
      <c r="W22" s="411"/>
    </row>
    <row r="23" spans="1:23" ht="15" customHeight="1" x14ac:dyDescent="0.2"/>
    <row r="24" spans="1:23" ht="60" customHeight="1" x14ac:dyDescent="0.2">
      <c r="B24" s="410" t="s">
        <v>493</v>
      </c>
      <c r="C24" s="410"/>
      <c r="D24" s="410"/>
      <c r="E24" s="410"/>
      <c r="F24" s="410"/>
      <c r="G24" s="410"/>
      <c r="H24" s="410"/>
      <c r="I24" s="410"/>
      <c r="J24" s="410"/>
      <c r="K24" s="410"/>
      <c r="L24" s="410"/>
      <c r="M24" s="410"/>
      <c r="N24" s="410"/>
      <c r="O24" s="410"/>
      <c r="P24" s="410"/>
      <c r="Q24" s="410"/>
      <c r="R24" s="410"/>
      <c r="S24" s="410"/>
      <c r="T24" s="410"/>
      <c r="U24" s="410"/>
      <c r="V24" s="410"/>
      <c r="W24" s="410"/>
    </row>
    <row r="25" spans="1:23" ht="15" customHeight="1" x14ac:dyDescent="0.2"/>
    <row r="26" spans="1:23" ht="30" customHeight="1" x14ac:dyDescent="0.2">
      <c r="B26" s="410" t="s">
        <v>505</v>
      </c>
      <c r="C26" s="410"/>
      <c r="D26" s="410"/>
      <c r="E26" s="410"/>
      <c r="F26" s="410"/>
      <c r="G26" s="410"/>
      <c r="H26" s="410"/>
      <c r="I26" s="410"/>
      <c r="J26" s="410"/>
      <c r="K26" s="410"/>
      <c r="L26" s="410"/>
      <c r="M26" s="410"/>
      <c r="N26" s="410"/>
      <c r="O26" s="410"/>
      <c r="P26" s="410"/>
      <c r="Q26" s="410"/>
      <c r="R26" s="410"/>
      <c r="S26" s="410"/>
      <c r="T26" s="410"/>
      <c r="U26" s="410"/>
      <c r="V26" s="410"/>
      <c r="W26" s="410"/>
    </row>
    <row r="27" spans="1:23" ht="15" customHeight="1" x14ac:dyDescent="0.2"/>
    <row r="28" spans="1:23" ht="30" customHeight="1" x14ac:dyDescent="0.2">
      <c r="B28" s="410" t="s">
        <v>563</v>
      </c>
      <c r="C28" s="410"/>
      <c r="D28" s="410"/>
      <c r="E28" s="410"/>
      <c r="F28" s="410"/>
      <c r="G28" s="410"/>
      <c r="H28" s="410"/>
      <c r="I28" s="410"/>
      <c r="J28" s="410"/>
      <c r="K28" s="410"/>
      <c r="L28" s="410"/>
      <c r="M28" s="410"/>
      <c r="N28" s="410"/>
      <c r="O28" s="410"/>
      <c r="P28" s="410"/>
      <c r="Q28" s="410"/>
      <c r="R28" s="410"/>
      <c r="S28" s="410"/>
      <c r="T28" s="410"/>
      <c r="U28" s="410"/>
      <c r="V28" s="410"/>
      <c r="W28" s="410"/>
    </row>
    <row r="29" spans="1:23" ht="15" customHeight="1" x14ac:dyDescent="0.2"/>
    <row r="30" spans="1:23" ht="15" customHeight="1" x14ac:dyDescent="0.2">
      <c r="B30" s="412" t="s">
        <v>377</v>
      </c>
      <c r="C30" s="412"/>
      <c r="D30" s="412"/>
      <c r="E30" s="412"/>
      <c r="F30" s="412"/>
      <c r="G30" s="412"/>
      <c r="H30" s="412"/>
      <c r="I30" s="412"/>
      <c r="J30" s="412"/>
      <c r="K30" s="412"/>
      <c r="L30" s="412"/>
      <c r="M30" s="412"/>
      <c r="N30" s="412"/>
      <c r="O30" s="412"/>
      <c r="P30" s="412"/>
      <c r="Q30" s="412"/>
      <c r="R30" s="412"/>
      <c r="S30" s="412"/>
      <c r="T30" s="412"/>
      <c r="U30" s="412"/>
      <c r="V30" s="412"/>
      <c r="W30" s="412"/>
    </row>
    <row r="31" spans="1:23" ht="30" customHeight="1" x14ac:dyDescent="0.3">
      <c r="A31" s="62" t="s">
        <v>174</v>
      </c>
    </row>
    <row r="32" spans="1:23" ht="15" customHeight="1" x14ac:dyDescent="0.3">
      <c r="A32" s="7"/>
    </row>
    <row r="33" spans="2:21" ht="15" customHeight="1" x14ac:dyDescent="0.2">
      <c r="B33" s="219" t="s">
        <v>175</v>
      </c>
    </row>
    <row r="34" spans="2:21" ht="15" customHeight="1" x14ac:dyDescent="0.2">
      <c r="B34" s="30"/>
    </row>
    <row r="35" spans="2:21" ht="15" customHeight="1" x14ac:dyDescent="0.2">
      <c r="B35" s="219" t="s">
        <v>99</v>
      </c>
      <c r="C35" s="14"/>
    </row>
    <row r="36" spans="2:21" ht="15" customHeight="1" x14ac:dyDescent="0.2">
      <c r="B36" s="30"/>
      <c r="C36" s="15"/>
    </row>
    <row r="37" spans="2:21" ht="15" customHeight="1" x14ac:dyDescent="0.2">
      <c r="B37" s="219" t="s">
        <v>176</v>
      </c>
    </row>
    <row r="38" spans="2:21" ht="15" customHeight="1" x14ac:dyDescent="0.2">
      <c r="B38" s="30"/>
    </row>
    <row r="39" spans="2:21" ht="15" customHeight="1" x14ac:dyDescent="0.25">
      <c r="B39" s="219" t="s">
        <v>100</v>
      </c>
      <c r="U39"/>
    </row>
    <row r="40" spans="2:21" ht="15" customHeight="1" x14ac:dyDescent="0.2">
      <c r="B40" s="30"/>
    </row>
    <row r="41" spans="2:21" ht="15" hidden="1" customHeight="1" x14ac:dyDescent="0.2"/>
    <row r="42" spans="2:21" ht="15" hidden="1" customHeight="1" x14ac:dyDescent="0.2"/>
    <row r="43" spans="2:21" ht="15" hidden="1" customHeight="1" x14ac:dyDescent="0.2"/>
    <row r="44" spans="2:21" ht="15" hidden="1" customHeight="1" x14ac:dyDescent="0.2"/>
    <row r="45" spans="2:21" ht="15" hidden="1" customHeight="1" x14ac:dyDescent="0.2"/>
    <row r="46" spans="2:21" ht="15" hidden="1" customHeight="1" x14ac:dyDescent="0.2"/>
    <row r="47" spans="2:21" ht="15" hidden="1" customHeight="1" x14ac:dyDescent="0.2"/>
    <row r="48" spans="2:21" ht="15" hidden="1" customHeight="1" x14ac:dyDescent="0.2"/>
    <row r="49" spans="1:14" ht="15" hidden="1" customHeight="1" x14ac:dyDescent="0.2"/>
    <row r="50" spans="1:14" ht="15" hidden="1" customHeight="1" x14ac:dyDescent="0.2"/>
    <row r="51" spans="1:14" ht="15" hidden="1" customHeight="1" x14ac:dyDescent="0.2"/>
    <row r="52" spans="1:14" ht="15" hidden="1" customHeight="1" x14ac:dyDescent="0.2"/>
    <row r="53" spans="1:14" ht="15" hidden="1" customHeight="1" x14ac:dyDescent="0.2"/>
    <row r="58" spans="1:14" ht="18" hidden="1" x14ac:dyDescent="0.25">
      <c r="N58" s="16"/>
    </row>
    <row r="59" spans="1:14" ht="20.25" x14ac:dyDescent="0.3">
      <c r="A59" s="62" t="s">
        <v>317</v>
      </c>
    </row>
    <row r="60" spans="1:14" x14ac:dyDescent="0.2"/>
    <row r="61" spans="1:14" x14ac:dyDescent="0.2"/>
    <row r="62" spans="1:14" x14ac:dyDescent="0.2"/>
    <row r="63" spans="1:14" x14ac:dyDescent="0.2"/>
    <row r="64" spans="1:14" x14ac:dyDescent="0.2"/>
    <row r="65" x14ac:dyDescent="0.2"/>
    <row r="66" x14ac:dyDescent="0.2"/>
    <row r="67" x14ac:dyDescent="0.2"/>
    <row r="68" x14ac:dyDescent="0.2"/>
    <row r="69" x14ac:dyDescent="0.2"/>
    <row r="70" x14ac:dyDescent="0.2"/>
  </sheetData>
  <sheetProtection algorithmName="SHA-512" hashValue="PzahZbiolNpPMldm6jKGOV7tX8ldBGnjm/0qQhGKhycqUZrp5Q92hvh/9ddFB6UAsx+3q9byuWLg6fkuh6TPJQ==" saltValue="qNABhcXZcSKcE7MVwnXsIQ==" spinCount="100000" sheet="1" objects="1" scenarios="1"/>
  <mergeCells count="7">
    <mergeCell ref="B18:W18"/>
    <mergeCell ref="B20:W20"/>
    <mergeCell ref="B24:W24"/>
    <mergeCell ref="B26:W26"/>
    <mergeCell ref="B30:W30"/>
    <mergeCell ref="B22:W22"/>
    <mergeCell ref="B28:W28"/>
  </mergeCells>
  <hyperlinks>
    <hyperlink ref="B33" r:id="rId1" display="https://www.hansencx.com/" xr:uid="{97B2EFA9-C854-492F-B7DE-D5A2BB9D2EA8}"/>
    <hyperlink ref="B35" r:id="rId2" display="https://www.hansencx.com/investor-relations/" xr:uid="{B502C349-C65E-47A6-8001-328484BA5649}"/>
    <hyperlink ref="B37" r:id="rId3" display="https://www.hansencx.com/investor-relations/financial-reports-presentations/" xr:uid="{4002F4D0-768F-4123-B129-0C845CF9E4C1}"/>
    <hyperlink ref="B39" r:id="rId4" display="https://www.hansencx.com/corporate-sustainability/" xr:uid="{A6E26BFC-AED6-474A-83D9-D3EC8094E9F5}"/>
  </hyperlinks>
  <pageMargins left="0.70866141732283472" right="0.70866141732283472" top="0.74803149606299213" bottom="0.74803149606299213" header="0.31496062992125984" footer="0.31496062992125984"/>
  <pageSetup scale="44" fitToHeight="30"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A657E-EAC4-4B35-95B8-CE0B10F0B06C}">
  <dimension ref="A1:AB169"/>
  <sheetViews>
    <sheetView showGridLines="0" showRowColHeaders="0" zoomScaleNormal="100" workbookViewId="0"/>
  </sheetViews>
  <sheetFormatPr defaultColWidth="0" defaultRowHeight="14.25" customHeight="1" zeroHeight="1" x14ac:dyDescent="0.2"/>
  <cols>
    <col min="1" max="2" width="2.7109375" style="6" customWidth="1"/>
    <col min="3" max="4" width="10.7109375" style="6" customWidth="1"/>
    <col min="5" max="5" width="30.7109375" style="6" customWidth="1"/>
    <col min="6" max="12" width="10.7109375" style="6" customWidth="1"/>
    <col min="13" max="13" width="11.42578125" style="6" customWidth="1"/>
    <col min="14" max="18" width="10.7109375" style="6" customWidth="1"/>
    <col min="19" max="19" width="8.140625" style="6" customWidth="1"/>
    <col min="20" max="20" width="10.7109375" style="6" customWidth="1"/>
    <col min="21" max="26" width="10.7109375" style="6" hidden="1" customWidth="1"/>
    <col min="27" max="28" width="0" style="6" hidden="1" customWidth="1"/>
    <col min="29" max="16384" width="8.85546875" style="6" hidden="1"/>
  </cols>
  <sheetData>
    <row r="1" spans="1:25" x14ac:dyDescent="0.2"/>
    <row r="2" spans="1:25" x14ac:dyDescent="0.2"/>
    <row r="3" spans="1:25" x14ac:dyDescent="0.2"/>
    <row r="4" spans="1:25" x14ac:dyDescent="0.2"/>
    <row r="5" spans="1:25" x14ac:dyDescent="0.2"/>
    <row r="6" spans="1:25" x14ac:dyDescent="0.2"/>
    <row r="7" spans="1:25" x14ac:dyDescent="0.2"/>
    <row r="8" spans="1:25" x14ac:dyDescent="0.2"/>
    <row r="9" spans="1:25" x14ac:dyDescent="0.2"/>
    <row r="10" spans="1:25" x14ac:dyDescent="0.2"/>
    <row r="11" spans="1:25" x14ac:dyDescent="0.2"/>
    <row r="12" spans="1:25" x14ac:dyDescent="0.2"/>
    <row r="13" spans="1:25" x14ac:dyDescent="0.2"/>
    <row r="14" spans="1:25" ht="3" customHeight="1" x14ac:dyDescent="0.2"/>
    <row r="15" spans="1:25" ht="37.15" customHeight="1" x14ac:dyDescent="0.2">
      <c r="A15" s="17" t="s">
        <v>245</v>
      </c>
      <c r="B15" s="8"/>
      <c r="C15" s="8"/>
      <c r="D15" s="8"/>
      <c r="E15" s="8"/>
      <c r="F15" s="8"/>
      <c r="G15" s="8"/>
      <c r="H15" s="8"/>
      <c r="I15" s="8"/>
      <c r="J15" s="8"/>
      <c r="K15" s="8"/>
      <c r="L15" s="8"/>
      <c r="M15" s="8"/>
      <c r="N15" s="8"/>
      <c r="O15" s="8"/>
      <c r="P15" s="208"/>
      <c r="Q15" s="208"/>
      <c r="R15" s="208"/>
      <c r="S15" s="208"/>
      <c r="V15" s="67"/>
      <c r="W15" s="67"/>
      <c r="X15" s="67"/>
      <c r="Y15" s="67"/>
    </row>
    <row r="16" spans="1:25" ht="15" customHeight="1" x14ac:dyDescent="0.2"/>
    <row r="17" spans="2:28" ht="19.899999999999999" customHeight="1" x14ac:dyDescent="0.3">
      <c r="B17" s="62" t="s">
        <v>226</v>
      </c>
      <c r="C17" s="62"/>
      <c r="D17" s="62"/>
    </row>
    <row r="18" spans="2:28" ht="30" customHeight="1" x14ac:dyDescent="0.2">
      <c r="B18" s="414" t="s">
        <v>469</v>
      </c>
      <c r="C18" s="414"/>
      <c r="D18" s="414"/>
      <c r="E18" s="414"/>
      <c r="F18" s="414"/>
      <c r="G18" s="414"/>
      <c r="H18" s="414"/>
      <c r="I18" s="414"/>
      <c r="J18" s="414"/>
      <c r="K18" s="414"/>
      <c r="L18" s="414"/>
      <c r="M18" s="414"/>
      <c r="N18" s="414"/>
      <c r="O18" s="414"/>
      <c r="P18" s="414"/>
      <c r="Q18" s="414"/>
      <c r="R18" s="414"/>
      <c r="S18" s="414"/>
      <c r="T18" s="161"/>
      <c r="U18" s="161"/>
      <c r="V18" s="161"/>
      <c r="W18" s="67"/>
      <c r="X18" s="67"/>
      <c r="Y18" s="67"/>
    </row>
    <row r="19" spans="2:28" ht="15" customHeight="1" x14ac:dyDescent="0.2">
      <c r="B19" s="21"/>
      <c r="C19" s="21"/>
      <c r="D19" s="21"/>
      <c r="E19" s="21"/>
      <c r="F19" s="21"/>
      <c r="G19" s="21"/>
      <c r="H19" s="21"/>
      <c r="I19" s="21"/>
      <c r="J19" s="21"/>
      <c r="K19" s="21"/>
      <c r="L19" s="21"/>
      <c r="M19" s="21"/>
      <c r="N19" s="21"/>
      <c r="O19" s="21"/>
      <c r="P19" s="21"/>
      <c r="Q19" s="21"/>
      <c r="R19" s="21"/>
      <c r="S19" s="21"/>
      <c r="T19" s="21"/>
      <c r="U19" s="21"/>
      <c r="V19" s="21"/>
      <c r="W19" s="21"/>
      <c r="X19" s="21"/>
      <c r="Y19" s="21"/>
    </row>
    <row r="20" spans="2:28" ht="19.899999999999999" customHeight="1" x14ac:dyDescent="0.3">
      <c r="B20" s="62" t="s">
        <v>371</v>
      </c>
      <c r="C20" s="62"/>
      <c r="D20" s="62"/>
      <c r="E20" s="63"/>
      <c r="F20" s="63"/>
      <c r="G20" s="63"/>
      <c r="H20" s="63"/>
      <c r="I20" s="63"/>
      <c r="J20" s="63"/>
      <c r="K20" s="63"/>
      <c r="L20" s="63"/>
      <c r="M20" s="63"/>
      <c r="N20" s="63"/>
    </row>
    <row r="21" spans="2:28" ht="19.899999999999999" customHeight="1" x14ac:dyDescent="0.25">
      <c r="B21" s="64" t="s">
        <v>547</v>
      </c>
      <c r="C21" s="64"/>
      <c r="D21" s="64"/>
      <c r="E21" s="63"/>
      <c r="F21" s="63"/>
      <c r="G21" s="63"/>
      <c r="H21" s="63"/>
      <c r="I21" s="63"/>
      <c r="J21" s="63"/>
      <c r="K21" s="63"/>
      <c r="L21" s="63"/>
      <c r="M21" s="63"/>
      <c r="N21" s="63"/>
    </row>
    <row r="22" spans="2:28" ht="19.899999999999999" customHeight="1" x14ac:dyDescent="0.3">
      <c r="B22" s="64" t="s">
        <v>305</v>
      </c>
      <c r="C22" s="64"/>
      <c r="D22" s="64"/>
      <c r="E22" s="83"/>
      <c r="F22" s="83"/>
      <c r="G22" s="83"/>
      <c r="H22" s="83"/>
      <c r="I22" s="83"/>
      <c r="J22" s="83"/>
      <c r="K22" s="83"/>
      <c r="L22" s="83"/>
      <c r="M22" s="83"/>
      <c r="N22" s="83"/>
      <c r="O22" s="7"/>
      <c r="P22" s="217"/>
      <c r="Q22" s="217"/>
      <c r="R22" s="217"/>
      <c r="S22" s="217"/>
      <c r="T22" s="217"/>
      <c r="U22" s="217"/>
      <c r="V22" s="217"/>
      <c r="W22" s="217"/>
      <c r="X22" s="217"/>
      <c r="Y22" s="217"/>
    </row>
    <row r="23" spans="2:28" ht="19.899999999999999" customHeight="1" x14ac:dyDescent="0.3">
      <c r="B23" s="64"/>
      <c r="C23" s="64"/>
      <c r="D23" s="64"/>
      <c r="E23" s="83"/>
      <c r="F23" s="83"/>
      <c r="G23" s="7"/>
      <c r="H23" s="417" t="s">
        <v>289</v>
      </c>
      <c r="I23" s="418"/>
      <c r="J23" s="419"/>
      <c r="K23" s="417" t="s">
        <v>290</v>
      </c>
      <c r="L23" s="418"/>
      <c r="M23" s="418"/>
      <c r="N23" s="418"/>
      <c r="O23" s="419"/>
      <c r="P23" s="217"/>
      <c r="Q23" s="217"/>
      <c r="R23" s="217"/>
      <c r="S23" s="217"/>
      <c r="T23" s="217"/>
      <c r="U23" s="217"/>
      <c r="V23" s="217"/>
      <c r="W23" s="217"/>
      <c r="X23" s="217"/>
      <c r="Y23" s="217"/>
      <c r="Z23" s="217"/>
    </row>
    <row r="24" spans="2:28" ht="80.25" customHeight="1" thickBot="1" x14ac:dyDescent="0.25">
      <c r="B24" s="119"/>
      <c r="C24" s="119"/>
      <c r="D24" s="119"/>
      <c r="E24" s="119"/>
      <c r="F24" s="142" t="s">
        <v>228</v>
      </c>
      <c r="G24" s="147" t="s">
        <v>278</v>
      </c>
      <c r="H24" s="263" t="s">
        <v>283</v>
      </c>
      <c r="I24" s="264" t="s">
        <v>280</v>
      </c>
      <c r="J24" s="265" t="s">
        <v>279</v>
      </c>
      <c r="K24" s="144" t="s">
        <v>284</v>
      </c>
      <c r="L24" s="139" t="s">
        <v>285</v>
      </c>
      <c r="M24" s="139" t="s">
        <v>286</v>
      </c>
      <c r="N24" s="139" t="s">
        <v>287</v>
      </c>
      <c r="O24" s="142" t="s">
        <v>288</v>
      </c>
      <c r="P24" s="140"/>
      <c r="Q24" s="217"/>
      <c r="R24" s="217"/>
      <c r="S24" s="217"/>
      <c r="T24" s="217"/>
      <c r="U24" s="217"/>
      <c r="V24" s="217"/>
      <c r="W24" s="217"/>
      <c r="X24" s="217"/>
      <c r="Y24" s="217"/>
      <c r="Z24" s="217"/>
      <c r="AA24" s="217"/>
    </row>
    <row r="25" spans="2:28" ht="5.0999999999999996" customHeight="1" x14ac:dyDescent="0.2">
      <c r="B25" s="123"/>
      <c r="C25" s="123"/>
      <c r="D25" s="123"/>
      <c r="E25" s="123"/>
      <c r="F25" s="123"/>
      <c r="G25" s="143"/>
      <c r="H25" s="145"/>
      <c r="I25" s="123"/>
      <c r="J25" s="143"/>
      <c r="K25" s="146"/>
      <c r="L25" s="123"/>
      <c r="M25" s="123"/>
      <c r="N25" s="123"/>
      <c r="O25" s="143"/>
      <c r="P25" s="123"/>
      <c r="Q25" s="140"/>
      <c r="R25" s="217"/>
      <c r="S25" s="217"/>
      <c r="T25" s="217"/>
      <c r="U25" s="217"/>
      <c r="V25" s="217"/>
      <c r="W25" s="217"/>
      <c r="X25" s="217"/>
      <c r="Y25" s="217"/>
      <c r="Z25" s="217"/>
      <c r="AA25" s="217"/>
      <c r="AB25" s="217"/>
    </row>
    <row r="26" spans="2:28" ht="19.899999999999999" customHeight="1" x14ac:dyDescent="0.2">
      <c r="B26" s="140" t="s">
        <v>455</v>
      </c>
      <c r="C26" s="123"/>
      <c r="D26" s="123"/>
      <c r="E26" s="123"/>
      <c r="F26" s="123"/>
      <c r="G26" s="143"/>
      <c r="H26" s="145"/>
      <c r="I26" s="123"/>
      <c r="J26" s="143"/>
      <c r="K26" s="146"/>
      <c r="L26" s="123"/>
      <c r="M26" s="123"/>
      <c r="N26" s="123"/>
      <c r="O26" s="143"/>
      <c r="P26" s="123"/>
      <c r="Q26" s="140"/>
      <c r="R26" s="217"/>
      <c r="S26" s="217"/>
      <c r="T26" s="217"/>
      <c r="U26" s="217"/>
      <c r="V26" s="217"/>
      <c r="W26" s="217"/>
      <c r="X26" s="217"/>
      <c r="Y26" s="217"/>
      <c r="Z26" s="217"/>
      <c r="AA26" s="217"/>
      <c r="AB26" s="217"/>
    </row>
    <row r="27" spans="2:28" ht="15" customHeight="1" x14ac:dyDescent="0.2">
      <c r="B27" s="76" t="s">
        <v>461</v>
      </c>
      <c r="C27" s="76"/>
      <c r="D27" s="76"/>
      <c r="E27" s="76"/>
      <c r="F27" s="90" t="s">
        <v>238</v>
      </c>
      <c r="G27" s="380">
        <v>1615</v>
      </c>
      <c r="H27" s="381">
        <v>269</v>
      </c>
      <c r="I27" s="382">
        <v>809</v>
      </c>
      <c r="J27" s="383">
        <v>537</v>
      </c>
      <c r="K27" s="381">
        <v>81</v>
      </c>
      <c r="L27" s="382">
        <v>590</v>
      </c>
      <c r="M27" s="382">
        <v>430</v>
      </c>
      <c r="N27" s="382">
        <v>428</v>
      </c>
      <c r="O27" s="383">
        <v>86</v>
      </c>
      <c r="P27" s="123"/>
      <c r="Q27" s="140"/>
      <c r="R27" s="217"/>
      <c r="S27" s="217"/>
      <c r="T27" s="217"/>
      <c r="U27" s="217"/>
      <c r="V27" s="217"/>
      <c r="W27" s="217"/>
      <c r="X27" s="217"/>
      <c r="Y27" s="217"/>
      <c r="Z27" s="217"/>
      <c r="AA27" s="217"/>
      <c r="AB27" s="217"/>
    </row>
    <row r="28" spans="2:28" ht="15" customHeight="1" x14ac:dyDescent="0.2">
      <c r="B28" s="76" t="s">
        <v>227</v>
      </c>
      <c r="C28" s="76"/>
      <c r="D28" s="76"/>
      <c r="E28" s="76"/>
      <c r="F28" s="90" t="s">
        <v>238</v>
      </c>
      <c r="G28" s="384">
        <v>1643</v>
      </c>
      <c r="H28" s="385">
        <v>241</v>
      </c>
      <c r="I28" s="386">
        <v>854</v>
      </c>
      <c r="J28" s="387">
        <v>548</v>
      </c>
      <c r="K28" s="385">
        <v>44</v>
      </c>
      <c r="L28" s="386">
        <v>597</v>
      </c>
      <c r="M28" s="386">
        <v>498</v>
      </c>
      <c r="N28" s="386">
        <v>412</v>
      </c>
      <c r="O28" s="387">
        <v>92</v>
      </c>
      <c r="P28" s="123"/>
      <c r="Q28" s="140"/>
      <c r="R28" s="217"/>
      <c r="S28" s="217"/>
      <c r="T28" s="217"/>
      <c r="U28" s="217"/>
      <c r="V28" s="217"/>
      <c r="W28" s="217"/>
      <c r="X28" s="217"/>
      <c r="Y28" s="217"/>
      <c r="Z28" s="217"/>
      <c r="AA28" s="217"/>
      <c r="AB28" s="217"/>
    </row>
    <row r="29" spans="2:28" ht="15" customHeight="1" x14ac:dyDescent="0.2">
      <c r="B29" s="217"/>
      <c r="C29" s="217"/>
      <c r="D29" s="217"/>
      <c r="E29" s="217"/>
      <c r="F29" s="217"/>
      <c r="G29" s="217"/>
      <c r="H29" s="217"/>
      <c r="I29" s="217"/>
      <c r="J29" s="217"/>
      <c r="K29" s="217"/>
      <c r="L29" s="217"/>
      <c r="M29" s="217"/>
      <c r="N29" s="217"/>
      <c r="O29" s="217"/>
      <c r="P29" s="123"/>
      <c r="Q29" s="140"/>
      <c r="R29" s="217"/>
      <c r="S29" s="217"/>
      <c r="T29" s="217"/>
      <c r="U29" s="217"/>
      <c r="V29" s="217"/>
      <c r="W29" s="217"/>
      <c r="X29" s="217"/>
      <c r="Y29" s="217"/>
      <c r="Z29" s="217"/>
      <c r="AA29" s="217"/>
      <c r="AB29" s="217"/>
    </row>
    <row r="30" spans="2:28" ht="19.899999999999999" customHeight="1" x14ac:dyDescent="0.2">
      <c r="B30" s="140" t="s">
        <v>234</v>
      </c>
      <c r="C30" s="123"/>
      <c r="D30" s="217"/>
      <c r="E30" s="217"/>
      <c r="F30" s="217"/>
      <c r="G30" s="217"/>
      <c r="H30" s="217"/>
      <c r="I30" s="217"/>
      <c r="J30" s="217"/>
      <c r="K30" s="217"/>
      <c r="L30" s="217"/>
      <c r="M30" s="217"/>
      <c r="N30" s="217"/>
      <c r="O30" s="217"/>
      <c r="P30" s="123"/>
      <c r="Q30" s="140"/>
      <c r="R30" s="217"/>
      <c r="S30" s="217"/>
      <c r="T30" s="217"/>
      <c r="U30" s="217"/>
      <c r="V30" s="217"/>
      <c r="W30" s="217"/>
      <c r="X30" s="217"/>
      <c r="Y30" s="217"/>
      <c r="Z30" s="217"/>
      <c r="AA30" s="217"/>
      <c r="AB30" s="217"/>
    </row>
    <row r="31" spans="2:28" ht="19.899999999999999" customHeight="1" x14ac:dyDescent="0.2">
      <c r="B31" s="89" t="s">
        <v>463</v>
      </c>
      <c r="C31" s="88"/>
      <c r="D31" s="284"/>
      <c r="E31" s="284"/>
      <c r="F31" s="284"/>
      <c r="G31" s="284"/>
      <c r="H31" s="284"/>
      <c r="I31" s="284"/>
      <c r="J31" s="284"/>
      <c r="K31" s="284"/>
      <c r="L31" s="284"/>
      <c r="M31" s="284"/>
      <c r="N31" s="284"/>
      <c r="O31" s="284"/>
      <c r="P31" s="123"/>
      <c r="Q31" s="140"/>
      <c r="R31" s="217"/>
      <c r="S31" s="217"/>
      <c r="T31" s="217"/>
      <c r="U31" s="217"/>
      <c r="V31" s="217"/>
      <c r="W31" s="217"/>
      <c r="X31" s="217"/>
      <c r="Y31" s="217"/>
      <c r="Z31" s="217"/>
      <c r="AA31" s="217"/>
      <c r="AB31" s="217"/>
    </row>
    <row r="32" spans="2:28" ht="15" customHeight="1" x14ac:dyDescent="0.2">
      <c r="B32" s="76"/>
      <c r="C32" s="76" t="s">
        <v>281</v>
      </c>
      <c r="D32" s="76"/>
      <c r="E32" s="76"/>
      <c r="F32" s="90" t="s">
        <v>231</v>
      </c>
      <c r="G32" s="395">
        <v>0.69</v>
      </c>
      <c r="H32" s="396">
        <v>0.68</v>
      </c>
      <c r="I32" s="318">
        <v>0.67</v>
      </c>
      <c r="J32" s="397">
        <v>0.72</v>
      </c>
      <c r="K32" s="396">
        <v>0.59</v>
      </c>
      <c r="L32" s="318">
        <v>0.67</v>
      </c>
      <c r="M32" s="318">
        <v>0.67</v>
      </c>
      <c r="N32" s="318">
        <v>0.74</v>
      </c>
      <c r="O32" s="397">
        <v>0.76</v>
      </c>
      <c r="P32" s="123"/>
      <c r="Q32" s="140"/>
      <c r="R32" s="217"/>
      <c r="S32" s="217"/>
      <c r="T32" s="217"/>
      <c r="U32" s="217"/>
      <c r="V32" s="217"/>
      <c r="W32" s="217"/>
      <c r="X32" s="217"/>
      <c r="Y32" s="217"/>
      <c r="Z32" s="217"/>
      <c r="AA32" s="217"/>
      <c r="AB32" s="217"/>
    </row>
    <row r="33" spans="2:28" ht="15" customHeight="1" x14ac:dyDescent="0.2">
      <c r="B33" s="76"/>
      <c r="C33" s="76" t="s">
        <v>282</v>
      </c>
      <c r="D33" s="76"/>
      <c r="E33" s="76"/>
      <c r="F33" s="90" t="s">
        <v>231</v>
      </c>
      <c r="G33" s="395">
        <v>0.31</v>
      </c>
      <c r="H33" s="396">
        <v>0.32</v>
      </c>
      <c r="I33" s="318">
        <v>0.33</v>
      </c>
      <c r="J33" s="397">
        <v>0.28000000000000003</v>
      </c>
      <c r="K33" s="396">
        <v>0.41</v>
      </c>
      <c r="L33" s="318">
        <v>0.33</v>
      </c>
      <c r="M33" s="318">
        <v>0.33</v>
      </c>
      <c r="N33" s="318">
        <v>0.26</v>
      </c>
      <c r="O33" s="397">
        <v>0.24</v>
      </c>
      <c r="P33" s="123"/>
      <c r="Q33" s="140"/>
      <c r="R33" s="217"/>
      <c r="S33" s="217"/>
      <c r="T33" s="217"/>
      <c r="U33" s="217"/>
      <c r="V33" s="217"/>
      <c r="W33" s="217"/>
      <c r="X33" s="217"/>
      <c r="Y33" s="217"/>
      <c r="Z33" s="217"/>
      <c r="AA33" s="217"/>
      <c r="AB33" s="217"/>
    </row>
    <row r="34" spans="2:28" ht="19.899999999999999" customHeight="1" x14ac:dyDescent="0.2">
      <c r="B34" s="89" t="s">
        <v>227</v>
      </c>
      <c r="C34" s="88"/>
      <c r="E34" s="123"/>
      <c r="F34" s="124"/>
      <c r="G34" s="398"/>
      <c r="H34" s="398"/>
      <c r="I34" s="398"/>
      <c r="J34" s="398"/>
      <c r="K34" s="399"/>
      <c r="L34" s="398"/>
      <c r="M34" s="398"/>
      <c r="N34" s="398"/>
      <c r="O34" s="398"/>
      <c r="P34" s="123"/>
      <c r="Q34" s="140"/>
      <c r="R34" s="217"/>
      <c r="S34" s="217"/>
      <c r="T34" s="217"/>
      <c r="U34" s="217"/>
      <c r="V34" s="217"/>
      <c r="W34" s="217"/>
      <c r="X34" s="217"/>
      <c r="Y34" s="217"/>
      <c r="Z34" s="217"/>
      <c r="AA34" s="217"/>
      <c r="AB34" s="217"/>
    </row>
    <row r="35" spans="2:28" ht="15" customHeight="1" x14ac:dyDescent="0.2">
      <c r="B35" s="76"/>
      <c r="C35" s="76" t="s">
        <v>281</v>
      </c>
      <c r="D35" s="76"/>
      <c r="E35" s="76"/>
      <c r="F35" s="90" t="s">
        <v>231</v>
      </c>
      <c r="G35" s="400">
        <v>0.69</v>
      </c>
      <c r="H35" s="401">
        <v>0.72</v>
      </c>
      <c r="I35" s="402">
        <v>0.67</v>
      </c>
      <c r="J35" s="403">
        <v>0.7</v>
      </c>
      <c r="K35" s="401">
        <v>0.66</v>
      </c>
      <c r="L35" s="402">
        <v>0.66</v>
      </c>
      <c r="M35" s="402">
        <v>0.69</v>
      </c>
      <c r="N35" s="402">
        <v>0.74</v>
      </c>
      <c r="O35" s="403">
        <v>0.7</v>
      </c>
      <c r="P35" s="123"/>
      <c r="Q35" s="140"/>
      <c r="R35" s="217"/>
      <c r="S35" s="217"/>
      <c r="T35" s="217"/>
      <c r="U35" s="217"/>
      <c r="V35" s="217"/>
      <c r="W35" s="217"/>
      <c r="X35" s="217"/>
      <c r="Y35" s="217"/>
      <c r="Z35" s="217"/>
      <c r="AA35" s="217"/>
      <c r="AB35" s="217"/>
    </row>
    <row r="36" spans="2:28" ht="15" customHeight="1" x14ac:dyDescent="0.2">
      <c r="B36" s="76"/>
      <c r="C36" s="76" t="s">
        <v>282</v>
      </c>
      <c r="D36" s="76"/>
      <c r="E36" s="76"/>
      <c r="F36" s="90" t="s">
        <v>231</v>
      </c>
      <c r="G36" s="400">
        <v>0.31</v>
      </c>
      <c r="H36" s="401">
        <v>0.28000000000000003</v>
      </c>
      <c r="I36" s="402">
        <v>0.33</v>
      </c>
      <c r="J36" s="403">
        <v>0.3</v>
      </c>
      <c r="K36" s="401">
        <v>0.34</v>
      </c>
      <c r="L36" s="402">
        <v>0.34</v>
      </c>
      <c r="M36" s="402">
        <v>0.31</v>
      </c>
      <c r="N36" s="402">
        <v>0.26</v>
      </c>
      <c r="O36" s="403">
        <v>0.3</v>
      </c>
      <c r="P36" s="123"/>
      <c r="Q36" s="140"/>
      <c r="R36" s="217"/>
      <c r="S36" s="217"/>
      <c r="T36" s="217"/>
      <c r="U36" s="217"/>
      <c r="V36" s="217"/>
      <c r="W36" s="217"/>
      <c r="X36" s="217"/>
      <c r="Y36" s="217"/>
      <c r="Z36" s="217"/>
      <c r="AA36" s="217"/>
      <c r="AB36" s="217"/>
    </row>
    <row r="37" spans="2:28" ht="19.899999999999999" customHeight="1" x14ac:dyDescent="0.2">
      <c r="B37" s="301"/>
      <c r="C37" s="301"/>
      <c r="D37" s="301"/>
      <c r="E37" s="301"/>
      <c r="F37" s="301"/>
      <c r="G37" s="301"/>
      <c r="H37" s="301"/>
      <c r="I37" s="301"/>
      <c r="J37" s="301"/>
      <c r="K37" s="302"/>
      <c r="L37" s="301"/>
      <c r="M37" s="301"/>
      <c r="N37" s="301"/>
      <c r="O37" s="301"/>
      <c r="P37" s="123"/>
      <c r="Q37" s="140"/>
      <c r="R37" s="217"/>
      <c r="S37" s="217"/>
      <c r="T37" s="217"/>
      <c r="U37" s="217"/>
      <c r="V37" s="217"/>
      <c r="W37" s="217"/>
      <c r="X37" s="217"/>
      <c r="Y37" s="217"/>
      <c r="Z37" s="217"/>
      <c r="AA37" s="217"/>
      <c r="AB37" s="217"/>
    </row>
    <row r="38" spans="2:28" ht="19.899999999999999" customHeight="1" x14ac:dyDescent="0.2">
      <c r="B38" s="140" t="s">
        <v>462</v>
      </c>
      <c r="C38" s="123"/>
      <c r="D38" s="123"/>
      <c r="E38" s="123"/>
      <c r="F38" s="123"/>
      <c r="G38" s="123"/>
      <c r="H38" s="123"/>
      <c r="I38" s="123"/>
      <c r="J38" s="123"/>
      <c r="K38" s="124"/>
      <c r="L38" s="123"/>
      <c r="M38" s="123"/>
      <c r="N38" s="123"/>
      <c r="O38" s="123"/>
      <c r="P38" s="123"/>
      <c r="Q38" s="140"/>
      <c r="R38" s="217"/>
      <c r="S38" s="217"/>
      <c r="T38" s="217"/>
      <c r="U38" s="217"/>
      <c r="V38" s="217"/>
      <c r="W38" s="217"/>
      <c r="X38" s="217"/>
      <c r="Y38" s="217"/>
      <c r="Z38" s="217"/>
      <c r="AA38" s="217"/>
      <c r="AB38" s="217"/>
    </row>
    <row r="39" spans="2:28" ht="15" customHeight="1" x14ac:dyDescent="0.2">
      <c r="B39" s="76" t="s">
        <v>461</v>
      </c>
      <c r="C39" s="85"/>
      <c r="D39" s="85"/>
      <c r="E39" s="85"/>
      <c r="F39" s="90" t="s">
        <v>233</v>
      </c>
      <c r="G39" s="162">
        <v>0.86</v>
      </c>
      <c r="H39" s="163">
        <v>1.02</v>
      </c>
      <c r="I39" s="164">
        <v>0.86</v>
      </c>
      <c r="J39" s="165">
        <v>0.93</v>
      </c>
      <c r="K39" s="163">
        <v>0.93</v>
      </c>
      <c r="L39" s="164">
        <v>0.83</v>
      </c>
      <c r="M39" s="164">
        <v>0.93</v>
      </c>
      <c r="N39" s="164">
        <v>1.01</v>
      </c>
      <c r="O39" s="165">
        <v>0.91</v>
      </c>
      <c r="P39" s="217"/>
      <c r="Q39" s="140"/>
      <c r="R39" s="217"/>
      <c r="S39" s="217"/>
      <c r="T39" s="217"/>
      <c r="U39" s="217"/>
      <c r="V39" s="217"/>
      <c r="W39" s="217"/>
      <c r="X39" s="217"/>
      <c r="Y39" s="217"/>
      <c r="Z39" s="217"/>
      <c r="AA39" s="217"/>
      <c r="AB39" s="217"/>
    </row>
    <row r="40" spans="2:28" ht="15" customHeight="1" x14ac:dyDescent="0.2">
      <c r="B40" s="76" t="s">
        <v>227</v>
      </c>
      <c r="C40" s="76"/>
      <c r="D40" s="76"/>
      <c r="E40" s="76"/>
      <c r="F40" s="90" t="s">
        <v>233</v>
      </c>
      <c r="G40" s="274">
        <v>0.81</v>
      </c>
      <c r="H40" s="275">
        <v>0.96</v>
      </c>
      <c r="I40" s="276">
        <v>0.81</v>
      </c>
      <c r="J40" s="277">
        <v>0.84</v>
      </c>
      <c r="K40" s="275">
        <v>0.77</v>
      </c>
      <c r="L40" s="276">
        <v>0.92</v>
      </c>
      <c r="M40" s="276">
        <v>0.78</v>
      </c>
      <c r="N40" s="276">
        <v>0.87</v>
      </c>
      <c r="O40" s="277">
        <v>0.81</v>
      </c>
      <c r="P40" s="217"/>
      <c r="Q40" s="140"/>
      <c r="R40" s="217"/>
      <c r="S40" s="217"/>
      <c r="T40" s="217"/>
      <c r="U40" s="217"/>
      <c r="V40" s="217"/>
      <c r="W40" s="217"/>
      <c r="X40" s="217"/>
      <c r="Y40" s="217"/>
      <c r="Z40" s="217"/>
      <c r="AA40" s="217"/>
      <c r="AB40" s="217"/>
    </row>
    <row r="41" spans="2:28" ht="15" customHeight="1" x14ac:dyDescent="0.2">
      <c r="B41" s="301"/>
      <c r="C41" s="301"/>
      <c r="D41" s="301"/>
      <c r="E41" s="301"/>
      <c r="F41" s="301"/>
      <c r="G41" s="140"/>
      <c r="H41" s="140"/>
      <c r="I41" s="140"/>
      <c r="J41" s="140"/>
      <c r="K41" s="140"/>
      <c r="L41" s="140"/>
      <c r="M41" s="140"/>
      <c r="N41" s="140"/>
      <c r="O41" s="140"/>
      <c r="P41" s="217"/>
      <c r="Q41" s="140"/>
      <c r="R41" s="217"/>
      <c r="S41" s="217"/>
      <c r="T41" s="217"/>
      <c r="U41" s="217"/>
      <c r="V41" s="217"/>
      <c r="W41" s="217"/>
      <c r="X41" s="217"/>
      <c r="Y41" s="217"/>
      <c r="Z41" s="217"/>
      <c r="AA41" s="217"/>
      <c r="AB41" s="217"/>
    </row>
    <row r="42" spans="2:28" ht="19.899999999999999" customHeight="1" x14ac:dyDescent="0.2">
      <c r="B42" s="140" t="s">
        <v>315</v>
      </c>
      <c r="C42" s="123"/>
      <c r="D42" s="123"/>
      <c r="E42" s="123"/>
      <c r="F42" s="123"/>
      <c r="G42" s="140"/>
      <c r="H42" s="140"/>
      <c r="I42" s="140"/>
      <c r="J42" s="140"/>
      <c r="K42" s="140"/>
      <c r="L42" s="140"/>
      <c r="M42" s="140"/>
      <c r="N42" s="140"/>
      <c r="O42" s="140"/>
      <c r="P42" s="123"/>
      <c r="Q42" s="140"/>
      <c r="R42" s="217"/>
      <c r="S42" s="217"/>
      <c r="T42" s="217"/>
      <c r="U42" s="217"/>
      <c r="V42" s="217"/>
      <c r="W42" s="217"/>
      <c r="X42" s="217"/>
      <c r="Y42" s="217"/>
      <c r="Z42" s="217"/>
      <c r="AA42" s="217"/>
      <c r="AB42" s="217"/>
    </row>
    <row r="43" spans="2:28" ht="20.100000000000001" customHeight="1" x14ac:dyDescent="0.2">
      <c r="B43" s="89" t="s">
        <v>463</v>
      </c>
      <c r="C43" s="88"/>
      <c r="E43" s="123"/>
      <c r="F43" s="123"/>
      <c r="G43" s="123"/>
      <c r="H43" s="123"/>
      <c r="I43" s="123"/>
      <c r="J43" s="123"/>
      <c r="K43" s="124"/>
      <c r="L43" s="123"/>
      <c r="M43" s="123"/>
      <c r="N43" s="123"/>
      <c r="O43" s="123"/>
      <c r="P43" s="217"/>
      <c r="Q43" s="140"/>
      <c r="R43" s="217"/>
      <c r="S43" s="217"/>
      <c r="T43" s="217"/>
      <c r="U43" s="217"/>
      <c r="V43" s="217"/>
      <c r="W43" s="217"/>
      <c r="X43" s="217"/>
      <c r="Y43" s="217"/>
      <c r="Z43" s="217"/>
      <c r="AA43" s="217"/>
      <c r="AB43" s="217"/>
    </row>
    <row r="44" spans="2:28" ht="15" customHeight="1" x14ac:dyDescent="0.2">
      <c r="B44" s="76"/>
      <c r="C44" s="76" t="s">
        <v>312</v>
      </c>
      <c r="D44" s="76"/>
      <c r="E44" s="76"/>
      <c r="F44" s="90" t="s">
        <v>238</v>
      </c>
      <c r="G44" s="380">
        <v>1099</v>
      </c>
      <c r="H44" s="381">
        <v>181</v>
      </c>
      <c r="I44" s="382">
        <v>538</v>
      </c>
      <c r="J44" s="383">
        <v>380</v>
      </c>
      <c r="K44" s="381">
        <v>46</v>
      </c>
      <c r="L44" s="382">
        <v>392</v>
      </c>
      <c r="M44" s="382">
        <v>290</v>
      </c>
      <c r="N44" s="382">
        <v>309</v>
      </c>
      <c r="O44" s="383">
        <v>62</v>
      </c>
      <c r="P44" s="217"/>
      <c r="Q44" s="140"/>
      <c r="R44" s="217"/>
      <c r="S44" s="217"/>
      <c r="T44" s="217"/>
      <c r="U44" s="217"/>
      <c r="V44" s="217"/>
      <c r="W44" s="217"/>
      <c r="X44" s="217"/>
      <c r="Y44" s="217"/>
      <c r="Z44" s="217"/>
      <c r="AA44" s="217"/>
      <c r="AB44" s="217"/>
    </row>
    <row r="45" spans="2:28" ht="15" customHeight="1" x14ac:dyDescent="0.2">
      <c r="B45" s="76"/>
      <c r="C45" s="76" t="s">
        <v>313</v>
      </c>
      <c r="D45" s="76"/>
      <c r="E45" s="76"/>
      <c r="F45" s="90" t="s">
        <v>238</v>
      </c>
      <c r="G45" s="380">
        <v>485</v>
      </c>
      <c r="H45" s="381">
        <v>84</v>
      </c>
      <c r="I45" s="382">
        <v>264</v>
      </c>
      <c r="J45" s="383">
        <v>137</v>
      </c>
      <c r="K45" s="381">
        <v>33</v>
      </c>
      <c r="L45" s="382">
        <v>195</v>
      </c>
      <c r="M45" s="382">
        <v>130</v>
      </c>
      <c r="N45" s="382">
        <v>108</v>
      </c>
      <c r="O45" s="383">
        <v>19</v>
      </c>
      <c r="P45" s="217"/>
      <c r="Q45" s="140"/>
      <c r="R45" s="217"/>
      <c r="S45" s="217"/>
      <c r="T45" s="217"/>
      <c r="U45" s="217"/>
      <c r="V45" s="217"/>
      <c r="W45" s="217"/>
      <c r="X45" s="217"/>
      <c r="Y45" s="217"/>
      <c r="Z45" s="217"/>
      <c r="AA45" s="217"/>
      <c r="AB45" s="217"/>
    </row>
    <row r="46" spans="2:28" ht="15" customHeight="1" x14ac:dyDescent="0.2">
      <c r="B46" s="76"/>
      <c r="C46" s="76" t="s">
        <v>314</v>
      </c>
      <c r="D46" s="76"/>
      <c r="E46" s="76"/>
      <c r="F46" s="90" t="s">
        <v>238</v>
      </c>
      <c r="G46" s="380">
        <v>14</v>
      </c>
      <c r="H46" s="381">
        <v>2</v>
      </c>
      <c r="I46" s="382">
        <v>3</v>
      </c>
      <c r="J46" s="383">
        <v>9</v>
      </c>
      <c r="K46" s="381">
        <v>2</v>
      </c>
      <c r="L46" s="382">
        <v>1</v>
      </c>
      <c r="M46" s="382">
        <v>0</v>
      </c>
      <c r="N46" s="382">
        <v>8</v>
      </c>
      <c r="O46" s="383">
        <v>3</v>
      </c>
      <c r="P46" s="217"/>
      <c r="Q46" s="140"/>
      <c r="R46" s="217"/>
      <c r="S46" s="217"/>
      <c r="T46" s="217"/>
      <c r="U46" s="217"/>
      <c r="V46" s="217"/>
      <c r="W46" s="217"/>
      <c r="X46" s="217"/>
      <c r="Y46" s="217"/>
      <c r="Z46" s="217"/>
      <c r="AA46" s="217"/>
      <c r="AB46" s="217"/>
    </row>
    <row r="47" spans="2:28" ht="15" customHeight="1" x14ac:dyDescent="0.2">
      <c r="B47" s="76"/>
      <c r="C47" s="76" t="s">
        <v>488</v>
      </c>
      <c r="D47" s="76"/>
      <c r="E47" s="76"/>
      <c r="F47" s="90" t="s">
        <v>238</v>
      </c>
      <c r="G47" s="380">
        <v>17</v>
      </c>
      <c r="H47" s="381">
        <v>2</v>
      </c>
      <c r="I47" s="382">
        <v>4</v>
      </c>
      <c r="J47" s="383">
        <v>11</v>
      </c>
      <c r="K47" s="381">
        <v>0</v>
      </c>
      <c r="L47" s="382">
        <v>2</v>
      </c>
      <c r="M47" s="382">
        <v>10</v>
      </c>
      <c r="N47" s="382">
        <v>3</v>
      </c>
      <c r="O47" s="383">
        <v>2</v>
      </c>
      <c r="P47" s="217"/>
      <c r="Q47" s="140"/>
      <c r="R47" s="217"/>
      <c r="S47" s="217"/>
      <c r="T47" s="217"/>
      <c r="U47" s="217"/>
      <c r="V47" s="217"/>
      <c r="W47" s="217"/>
      <c r="X47" s="217"/>
      <c r="Y47" s="217"/>
      <c r="Z47" s="217"/>
      <c r="AA47" s="217"/>
      <c r="AB47" s="217"/>
    </row>
    <row r="48" spans="2:28" ht="20.100000000000001" customHeight="1" x14ac:dyDescent="0.2">
      <c r="B48" s="89" t="s">
        <v>227</v>
      </c>
      <c r="C48" s="88"/>
      <c r="E48" s="123"/>
      <c r="F48" s="123"/>
      <c r="G48" s="388"/>
      <c r="H48" s="388"/>
      <c r="I48" s="388"/>
      <c r="J48" s="388"/>
      <c r="K48" s="389"/>
      <c r="L48" s="388"/>
      <c r="M48" s="388"/>
      <c r="N48" s="388"/>
      <c r="O48" s="388"/>
      <c r="P48" s="217"/>
      <c r="Q48" s="140"/>
      <c r="R48" s="217"/>
      <c r="S48" s="217"/>
      <c r="T48" s="217"/>
      <c r="U48" s="217"/>
      <c r="V48" s="217"/>
      <c r="W48" s="217"/>
      <c r="X48" s="217"/>
      <c r="Y48" s="217"/>
      <c r="Z48" s="217"/>
      <c r="AA48" s="217"/>
      <c r="AB48" s="217"/>
    </row>
    <row r="49" spans="2:28" ht="15" customHeight="1" x14ac:dyDescent="0.2">
      <c r="B49" s="76"/>
      <c r="C49" s="76" t="s">
        <v>312</v>
      </c>
      <c r="D49" s="76"/>
      <c r="E49" s="76"/>
      <c r="F49" s="90" t="s">
        <v>238</v>
      </c>
      <c r="G49" s="384">
        <v>1110</v>
      </c>
      <c r="H49" s="385">
        <v>172</v>
      </c>
      <c r="I49" s="386">
        <v>565</v>
      </c>
      <c r="J49" s="387">
        <v>373</v>
      </c>
      <c r="K49" s="385">
        <v>27</v>
      </c>
      <c r="L49" s="386">
        <v>388</v>
      </c>
      <c r="M49" s="386">
        <v>342</v>
      </c>
      <c r="N49" s="386">
        <v>294</v>
      </c>
      <c r="O49" s="387">
        <v>59</v>
      </c>
      <c r="P49" s="217"/>
      <c r="Q49" s="140"/>
      <c r="R49" s="217"/>
      <c r="S49" s="217"/>
      <c r="T49" s="217"/>
      <c r="U49" s="217"/>
      <c r="V49" s="217"/>
      <c r="W49" s="217"/>
      <c r="X49" s="217"/>
      <c r="Y49" s="217"/>
      <c r="Z49" s="217"/>
      <c r="AA49" s="217"/>
      <c r="AB49" s="217"/>
    </row>
    <row r="50" spans="2:28" ht="15" customHeight="1" x14ac:dyDescent="0.2">
      <c r="B50" s="76"/>
      <c r="C50" s="76" t="s">
        <v>313</v>
      </c>
      <c r="D50" s="76"/>
      <c r="E50" s="76"/>
      <c r="F50" s="90" t="s">
        <v>238</v>
      </c>
      <c r="G50" s="384">
        <v>490</v>
      </c>
      <c r="H50" s="385">
        <v>66</v>
      </c>
      <c r="I50" s="386">
        <v>269</v>
      </c>
      <c r="J50" s="387">
        <v>155</v>
      </c>
      <c r="K50" s="385">
        <v>14</v>
      </c>
      <c r="L50" s="386">
        <v>204</v>
      </c>
      <c r="M50" s="386">
        <v>147</v>
      </c>
      <c r="N50" s="386">
        <v>105</v>
      </c>
      <c r="O50" s="387">
        <v>20</v>
      </c>
      <c r="P50" s="217"/>
      <c r="Q50" s="140"/>
      <c r="R50" s="217"/>
      <c r="S50" s="217"/>
      <c r="T50" s="217"/>
      <c r="U50" s="217"/>
      <c r="V50" s="217"/>
      <c r="W50" s="217"/>
      <c r="X50" s="217"/>
      <c r="Y50" s="217"/>
      <c r="Z50" s="217"/>
      <c r="AA50" s="217"/>
      <c r="AB50" s="217"/>
    </row>
    <row r="51" spans="2:28" ht="15" customHeight="1" x14ac:dyDescent="0.2">
      <c r="B51" s="76"/>
      <c r="C51" s="76" t="s">
        <v>314</v>
      </c>
      <c r="D51" s="76"/>
      <c r="E51" s="76"/>
      <c r="F51" s="90" t="s">
        <v>238</v>
      </c>
      <c r="G51" s="384">
        <v>22</v>
      </c>
      <c r="H51" s="385">
        <v>2</v>
      </c>
      <c r="I51" s="386">
        <v>11</v>
      </c>
      <c r="J51" s="387">
        <v>9</v>
      </c>
      <c r="K51" s="385">
        <v>2</v>
      </c>
      <c r="L51" s="386">
        <v>4</v>
      </c>
      <c r="M51" s="386">
        <v>2</v>
      </c>
      <c r="N51" s="386">
        <v>9</v>
      </c>
      <c r="O51" s="387">
        <v>5</v>
      </c>
      <c r="P51" s="217"/>
      <c r="Q51" s="140"/>
      <c r="R51" s="217"/>
      <c r="S51" s="217"/>
      <c r="T51" s="217"/>
      <c r="U51" s="217"/>
      <c r="V51" s="217"/>
      <c r="W51" s="217"/>
      <c r="X51" s="217"/>
      <c r="Y51" s="217"/>
      <c r="Z51" s="217"/>
      <c r="AA51" s="217"/>
      <c r="AB51" s="217"/>
    </row>
    <row r="52" spans="2:28" ht="15" customHeight="1" x14ac:dyDescent="0.2">
      <c r="B52" s="76"/>
      <c r="C52" s="76" t="s">
        <v>488</v>
      </c>
      <c r="D52" s="76"/>
      <c r="E52" s="76"/>
      <c r="F52" s="90" t="s">
        <v>238</v>
      </c>
      <c r="G52" s="384">
        <v>21</v>
      </c>
      <c r="H52" s="385">
        <v>1</v>
      </c>
      <c r="I52" s="386">
        <v>9</v>
      </c>
      <c r="J52" s="387">
        <v>11</v>
      </c>
      <c r="K52" s="385">
        <v>1</v>
      </c>
      <c r="L52" s="386">
        <v>1</v>
      </c>
      <c r="M52" s="386">
        <v>7</v>
      </c>
      <c r="N52" s="386">
        <v>4</v>
      </c>
      <c r="O52" s="387">
        <v>8</v>
      </c>
      <c r="P52" s="217"/>
      <c r="Q52" s="140"/>
      <c r="R52" s="217"/>
      <c r="S52" s="217"/>
      <c r="T52" s="217"/>
      <c r="U52" s="217"/>
      <c r="V52" s="217"/>
      <c r="W52" s="217"/>
      <c r="X52" s="217"/>
      <c r="Y52" s="217"/>
      <c r="Z52" s="217"/>
      <c r="AA52" s="217"/>
      <c r="AB52" s="217"/>
    </row>
    <row r="53" spans="2:28" ht="15" customHeight="1" x14ac:dyDescent="0.3">
      <c r="B53" s="7"/>
      <c r="C53" s="7"/>
      <c r="D53" s="7"/>
      <c r="E53" s="7"/>
      <c r="F53" s="7"/>
      <c r="G53" s="7"/>
      <c r="H53" s="7"/>
      <c r="I53" s="7"/>
      <c r="J53" s="7"/>
      <c r="K53" s="7"/>
      <c r="L53" s="7"/>
      <c r="M53" s="7"/>
      <c r="N53" s="7"/>
      <c r="O53" s="7"/>
      <c r="P53" s="140"/>
      <c r="Q53" s="217"/>
      <c r="R53" s="217"/>
      <c r="S53" s="217"/>
      <c r="T53" s="217"/>
      <c r="U53" s="217"/>
      <c r="V53" s="217"/>
      <c r="W53" s="217"/>
      <c r="X53" s="217"/>
      <c r="Y53" s="217"/>
      <c r="Z53" s="217"/>
      <c r="AA53" s="217"/>
    </row>
    <row r="54" spans="2:28" ht="15" customHeight="1" x14ac:dyDescent="0.3">
      <c r="B54" s="140" t="s">
        <v>316</v>
      </c>
      <c r="C54" s="7"/>
      <c r="D54" s="7"/>
      <c r="E54" s="7"/>
      <c r="F54" s="7"/>
      <c r="G54" s="7"/>
      <c r="H54" s="7"/>
      <c r="I54" s="7"/>
      <c r="J54" s="7"/>
      <c r="K54" s="7"/>
      <c r="L54" s="7"/>
      <c r="M54" s="7"/>
      <c r="N54" s="7"/>
      <c r="O54" s="7"/>
      <c r="P54" s="140"/>
      <c r="Q54" s="217"/>
      <c r="R54" s="217"/>
      <c r="S54" s="217"/>
      <c r="T54" s="217"/>
      <c r="U54" s="217"/>
      <c r="V54" s="217"/>
      <c r="W54" s="217"/>
      <c r="X54" s="217"/>
      <c r="Y54" s="217"/>
      <c r="Z54" s="217"/>
      <c r="AA54" s="217"/>
    </row>
    <row r="55" spans="2:28" ht="20.100000000000001" customHeight="1" x14ac:dyDescent="0.2">
      <c r="B55" s="89" t="s">
        <v>463</v>
      </c>
      <c r="C55" s="88"/>
      <c r="E55" s="123"/>
      <c r="F55" s="123"/>
      <c r="G55" s="123"/>
      <c r="H55" s="123"/>
      <c r="I55" s="123"/>
      <c r="J55" s="123"/>
      <c r="K55" s="124"/>
      <c r="L55" s="123"/>
      <c r="M55" s="123"/>
      <c r="N55" s="123"/>
      <c r="O55" s="123"/>
      <c r="P55" s="217"/>
      <c r="Q55" s="140"/>
      <c r="R55" s="217"/>
      <c r="S55" s="217"/>
      <c r="T55" s="217"/>
      <c r="U55" s="217"/>
      <c r="V55" s="217"/>
      <c r="W55" s="217"/>
      <c r="X55" s="217"/>
      <c r="Y55" s="217"/>
      <c r="Z55" s="217"/>
      <c r="AA55" s="217"/>
      <c r="AB55" s="217"/>
    </row>
    <row r="56" spans="2:28" ht="15" customHeight="1" x14ac:dyDescent="0.2">
      <c r="B56" s="76"/>
      <c r="C56" s="76" t="s">
        <v>281</v>
      </c>
      <c r="D56" s="76"/>
      <c r="E56" s="76"/>
      <c r="F56" s="90" t="s">
        <v>238</v>
      </c>
      <c r="G56" s="380">
        <v>180</v>
      </c>
      <c r="H56" s="381">
        <v>37</v>
      </c>
      <c r="I56" s="382">
        <v>85</v>
      </c>
      <c r="J56" s="383">
        <v>58</v>
      </c>
      <c r="K56" s="381">
        <v>11</v>
      </c>
      <c r="L56" s="382">
        <v>78</v>
      </c>
      <c r="M56" s="382">
        <v>40</v>
      </c>
      <c r="N56" s="382">
        <v>44</v>
      </c>
      <c r="O56" s="383">
        <v>7</v>
      </c>
      <c r="P56" s="217"/>
      <c r="Q56" s="140"/>
      <c r="R56" s="217"/>
      <c r="S56" s="217"/>
      <c r="T56" s="217"/>
      <c r="U56" s="217"/>
      <c r="V56" s="217"/>
      <c r="W56" s="217"/>
      <c r="X56" s="217"/>
      <c r="Y56" s="217"/>
      <c r="Z56" s="217"/>
      <c r="AA56" s="217"/>
    </row>
    <row r="57" spans="2:28" ht="15" customHeight="1" x14ac:dyDescent="0.2">
      <c r="B57" s="76"/>
      <c r="C57" s="76" t="s">
        <v>282</v>
      </c>
      <c r="D57" s="76"/>
      <c r="E57" s="76"/>
      <c r="F57" s="90" t="s">
        <v>238</v>
      </c>
      <c r="G57" s="380">
        <v>85</v>
      </c>
      <c r="H57" s="381">
        <v>20</v>
      </c>
      <c r="I57" s="382">
        <v>49</v>
      </c>
      <c r="J57" s="383">
        <v>16</v>
      </c>
      <c r="K57" s="381">
        <v>5</v>
      </c>
      <c r="L57" s="382">
        <v>40</v>
      </c>
      <c r="M57" s="382">
        <v>24</v>
      </c>
      <c r="N57" s="382">
        <v>13</v>
      </c>
      <c r="O57" s="383">
        <v>3</v>
      </c>
      <c r="P57" s="217"/>
      <c r="Q57" s="140"/>
      <c r="R57" s="217"/>
      <c r="S57" s="217"/>
      <c r="T57" s="217"/>
      <c r="U57" s="217"/>
      <c r="V57" s="217"/>
      <c r="W57" s="217"/>
      <c r="X57" s="217"/>
      <c r="Y57" s="217"/>
      <c r="Z57" s="217"/>
      <c r="AA57" s="217"/>
    </row>
    <row r="58" spans="2:28" ht="20.100000000000001" customHeight="1" x14ac:dyDescent="0.2">
      <c r="B58" s="89" t="s">
        <v>227</v>
      </c>
      <c r="C58" s="88"/>
      <c r="E58" s="123"/>
      <c r="F58" s="123"/>
      <c r="G58" s="388"/>
      <c r="H58" s="388"/>
      <c r="I58" s="388"/>
      <c r="J58" s="388"/>
      <c r="K58" s="389"/>
      <c r="L58" s="388"/>
      <c r="M58" s="388"/>
      <c r="N58" s="388"/>
      <c r="O58" s="388"/>
      <c r="P58" s="217"/>
      <c r="Q58" s="140"/>
      <c r="R58" s="217"/>
      <c r="S58" s="217"/>
      <c r="T58" s="217"/>
      <c r="U58" s="217"/>
      <c r="V58" s="217"/>
      <c r="W58" s="217"/>
      <c r="X58" s="217"/>
      <c r="Y58" s="217"/>
      <c r="Z58" s="217"/>
      <c r="AA58" s="217"/>
      <c r="AB58" s="217"/>
    </row>
    <row r="59" spans="2:28" ht="15" customHeight="1" x14ac:dyDescent="0.2">
      <c r="B59" s="76"/>
      <c r="C59" s="76" t="s">
        <v>281</v>
      </c>
      <c r="D59" s="76"/>
      <c r="E59" s="76"/>
      <c r="F59" s="90" t="s">
        <v>238</v>
      </c>
      <c r="G59" s="384">
        <v>93</v>
      </c>
      <c r="H59" s="385">
        <v>14</v>
      </c>
      <c r="I59" s="386">
        <v>53</v>
      </c>
      <c r="J59" s="387">
        <v>26</v>
      </c>
      <c r="K59" s="385">
        <v>13</v>
      </c>
      <c r="L59" s="386">
        <v>43</v>
      </c>
      <c r="M59" s="386">
        <v>21</v>
      </c>
      <c r="N59" s="386">
        <v>14</v>
      </c>
      <c r="O59" s="387">
        <v>2</v>
      </c>
      <c r="P59" s="217"/>
      <c r="Q59" s="140"/>
      <c r="R59" s="217"/>
      <c r="S59" s="217"/>
      <c r="T59" s="217"/>
      <c r="U59" s="217"/>
      <c r="V59" s="217"/>
      <c r="W59" s="217"/>
      <c r="X59" s="217"/>
      <c r="Y59" s="217"/>
      <c r="Z59" s="217"/>
      <c r="AA59" s="217"/>
    </row>
    <row r="60" spans="2:28" ht="15" customHeight="1" x14ac:dyDescent="0.2">
      <c r="B60" s="76"/>
      <c r="C60" s="76" t="s">
        <v>282</v>
      </c>
      <c r="D60" s="76"/>
      <c r="E60" s="76"/>
      <c r="F60" s="90" t="s">
        <v>238</v>
      </c>
      <c r="G60" s="384">
        <v>30</v>
      </c>
      <c r="H60" s="385">
        <v>2</v>
      </c>
      <c r="I60" s="386">
        <v>18</v>
      </c>
      <c r="J60" s="387">
        <v>10</v>
      </c>
      <c r="K60" s="385">
        <v>1</v>
      </c>
      <c r="L60" s="386">
        <v>10</v>
      </c>
      <c r="M60" s="386">
        <v>6</v>
      </c>
      <c r="N60" s="386">
        <v>11</v>
      </c>
      <c r="O60" s="387">
        <v>2</v>
      </c>
      <c r="P60" s="217"/>
      <c r="Q60" s="140"/>
      <c r="R60" s="217"/>
      <c r="S60" s="217"/>
      <c r="T60" s="217"/>
      <c r="U60" s="217"/>
      <c r="V60" s="217"/>
      <c r="W60" s="217"/>
      <c r="X60" s="217"/>
      <c r="Y60" s="217"/>
      <c r="Z60" s="217"/>
      <c r="AA60" s="217"/>
    </row>
    <row r="61" spans="2:28" ht="15" customHeight="1" x14ac:dyDescent="0.2">
      <c r="B61" s="96">
        <v>1</v>
      </c>
      <c r="C61" s="95" t="s">
        <v>464</v>
      </c>
      <c r="D61" s="217"/>
      <c r="E61" s="217"/>
      <c r="F61" s="217"/>
      <c r="G61" s="30"/>
      <c r="H61" s="30"/>
      <c r="I61" s="30"/>
      <c r="J61" s="30"/>
      <c r="K61" s="30"/>
      <c r="L61" s="30"/>
      <c r="M61" s="30"/>
      <c r="N61" s="30"/>
      <c r="O61" s="30"/>
      <c r="P61" s="217"/>
      <c r="Q61" s="217"/>
      <c r="R61" s="217"/>
      <c r="S61" s="217"/>
      <c r="T61" s="217"/>
      <c r="U61" s="217"/>
      <c r="V61" s="217"/>
      <c r="W61" s="217"/>
      <c r="X61" s="217"/>
      <c r="Y61" s="217"/>
      <c r="Z61" s="217"/>
      <c r="AA61" s="217"/>
      <c r="AB61" s="217"/>
    </row>
    <row r="62" spans="2:28" ht="15" customHeight="1" x14ac:dyDescent="0.2">
      <c r="B62" s="96">
        <v>2</v>
      </c>
      <c r="C62" s="95" t="s">
        <v>294</v>
      </c>
      <c r="D62" s="217"/>
      <c r="E62" s="217"/>
      <c r="F62" s="217"/>
      <c r="G62" s="30"/>
      <c r="H62" s="30"/>
      <c r="I62" s="30"/>
      <c r="J62" s="30"/>
      <c r="K62" s="30"/>
      <c r="L62" s="30"/>
      <c r="M62" s="30"/>
      <c r="N62" s="30"/>
      <c r="O62" s="30"/>
      <c r="P62" s="217"/>
      <c r="Q62" s="140"/>
      <c r="R62" s="217"/>
      <c r="S62" s="217"/>
      <c r="T62" s="217"/>
      <c r="U62" s="217"/>
      <c r="V62" s="217"/>
      <c r="W62" s="217"/>
      <c r="X62" s="217"/>
      <c r="Y62" s="217"/>
      <c r="Z62" s="217"/>
      <c r="AA62" s="217"/>
      <c r="AB62" s="217"/>
    </row>
    <row r="63" spans="2:28" ht="15" customHeight="1" x14ac:dyDescent="0.2">
      <c r="B63" s="95"/>
      <c r="C63" s="36"/>
      <c r="F63" s="28"/>
      <c r="G63" s="45"/>
      <c r="H63" s="45"/>
      <c r="I63" s="45"/>
      <c r="J63" s="45"/>
      <c r="K63" s="45"/>
      <c r="L63" s="45"/>
      <c r="M63" s="45"/>
      <c r="N63" s="45"/>
      <c r="O63" s="45"/>
      <c r="P63" s="217"/>
      <c r="Q63" s="217"/>
      <c r="R63" s="217"/>
      <c r="S63" s="217"/>
      <c r="T63" s="217"/>
      <c r="U63" s="217"/>
      <c r="V63" s="217"/>
      <c r="W63" s="217"/>
      <c r="X63" s="217"/>
      <c r="Y63" s="217"/>
      <c r="Z63" s="217"/>
      <c r="AA63" s="217"/>
    </row>
    <row r="64" spans="2:28" ht="15" customHeight="1" x14ac:dyDescent="0.2">
      <c r="F64" s="28"/>
      <c r="G64" s="45"/>
      <c r="H64" s="45"/>
      <c r="I64" s="45"/>
      <c r="J64" s="45"/>
      <c r="K64" s="45"/>
      <c r="L64" s="45"/>
      <c r="M64" s="45"/>
      <c r="N64" s="45"/>
      <c r="O64" s="45"/>
      <c r="P64" s="217"/>
      <c r="Q64" s="217"/>
      <c r="R64" s="217"/>
      <c r="S64" s="217"/>
      <c r="T64" s="217"/>
      <c r="U64" s="217"/>
      <c r="V64" s="217"/>
      <c r="W64" s="217"/>
      <c r="X64" s="217"/>
      <c r="Y64" s="217"/>
      <c r="Z64" s="217"/>
      <c r="AA64" s="217"/>
    </row>
    <row r="65" spans="1:26" ht="19.899999999999999" customHeight="1" thickBot="1" x14ac:dyDescent="0.25">
      <c r="A65" s="44"/>
      <c r="B65" s="119"/>
      <c r="C65" s="119"/>
      <c r="D65" s="119"/>
      <c r="E65" s="119"/>
      <c r="F65" s="119"/>
      <c r="G65" s="119"/>
      <c r="H65" s="119"/>
      <c r="I65" s="119"/>
      <c r="J65" s="119"/>
      <c r="K65" s="120" t="s">
        <v>228</v>
      </c>
      <c r="L65" s="119" t="s">
        <v>215</v>
      </c>
      <c r="M65" s="119" t="s">
        <v>227</v>
      </c>
      <c r="N65" s="119" t="s">
        <v>230</v>
      </c>
      <c r="O65" s="45"/>
      <c r="P65" s="45"/>
      <c r="Q65" s="46"/>
      <c r="R65" s="45"/>
      <c r="S65" s="45"/>
      <c r="T65" s="45"/>
      <c r="U65" s="45"/>
      <c r="V65" s="45"/>
      <c r="W65" s="45"/>
      <c r="X65" s="45"/>
      <c r="Y65" s="45"/>
      <c r="Z65" s="19"/>
    </row>
    <row r="66" spans="1:26" ht="19.899999999999999" customHeight="1" x14ac:dyDescent="0.2">
      <c r="A66" s="44"/>
      <c r="B66" s="140" t="s">
        <v>234</v>
      </c>
      <c r="C66" s="87"/>
      <c r="D66" s="87"/>
      <c r="E66" s="86"/>
      <c r="F66" s="86"/>
      <c r="G66" s="86"/>
      <c r="H66" s="86"/>
      <c r="I66" s="86"/>
      <c r="J66" s="86"/>
      <c r="K66" s="86"/>
      <c r="L66" s="86"/>
      <c r="M66" s="36"/>
      <c r="N66" s="86"/>
      <c r="O66" s="45"/>
      <c r="P66" s="45"/>
      <c r="Q66" s="46"/>
      <c r="R66" s="45"/>
      <c r="S66" s="45"/>
      <c r="T66" s="45"/>
      <c r="U66" s="45"/>
      <c r="V66" s="45"/>
      <c r="W66" s="45"/>
      <c r="X66" s="45"/>
      <c r="Y66" s="45"/>
      <c r="Z66" s="19"/>
    </row>
    <row r="67" spans="1:26" ht="15" customHeight="1" x14ac:dyDescent="0.2">
      <c r="A67" s="36"/>
      <c r="B67" s="76" t="s">
        <v>229</v>
      </c>
      <c r="C67" s="76"/>
      <c r="D67" s="76"/>
      <c r="E67" s="76"/>
      <c r="F67" s="76"/>
      <c r="G67" s="76"/>
      <c r="H67" s="76"/>
      <c r="I67" s="76"/>
      <c r="J67" s="76"/>
      <c r="K67" s="90" t="s">
        <v>231</v>
      </c>
      <c r="L67" s="366">
        <v>0.25</v>
      </c>
      <c r="M67" s="320">
        <v>0.28599999999999998</v>
      </c>
      <c r="N67" s="404">
        <v>0.3</v>
      </c>
      <c r="O67" s="45"/>
      <c r="P67" s="45"/>
      <c r="Q67" s="45"/>
      <c r="R67" s="45"/>
      <c r="S67" s="45"/>
      <c r="T67" s="45"/>
      <c r="U67" s="45"/>
      <c r="V67" s="45"/>
      <c r="W67" s="45"/>
      <c r="X67" s="45"/>
      <c r="Y67" s="45"/>
      <c r="Z67" s="19"/>
    </row>
    <row r="68" spans="1:26" ht="15" customHeight="1" x14ac:dyDescent="0.2">
      <c r="A68" s="36"/>
      <c r="B68" s="76" t="s">
        <v>232</v>
      </c>
      <c r="C68" s="76"/>
      <c r="D68" s="76"/>
      <c r="E68" s="76"/>
      <c r="F68" s="76"/>
      <c r="G68" s="76"/>
      <c r="H68" s="76"/>
      <c r="I68" s="76"/>
      <c r="J68" s="76"/>
      <c r="K68" s="90" t="s">
        <v>231</v>
      </c>
      <c r="L68" s="318">
        <v>0.22</v>
      </c>
      <c r="M68" s="405">
        <v>0.24</v>
      </c>
      <c r="N68" s="406"/>
      <c r="O68" s="45"/>
      <c r="P68" s="45"/>
      <c r="Q68" s="140"/>
      <c r="R68" s="45"/>
      <c r="S68" s="45"/>
      <c r="T68" s="45"/>
      <c r="U68" s="45"/>
      <c r="V68" s="45"/>
      <c r="W68" s="45"/>
      <c r="X68" s="45"/>
      <c r="Y68" s="45"/>
      <c r="Z68" s="19"/>
    </row>
    <row r="69" spans="1:26" ht="15" customHeight="1" x14ac:dyDescent="0.2">
      <c r="A69" s="36"/>
      <c r="B69" s="93"/>
      <c r="C69" s="93"/>
      <c r="D69" s="93"/>
      <c r="E69" s="44"/>
      <c r="F69" s="36"/>
      <c r="G69" s="36"/>
      <c r="H69" s="36"/>
      <c r="I69" s="38"/>
      <c r="J69" s="38"/>
      <c r="K69" s="91"/>
      <c r="L69" s="92"/>
      <c r="M69" s="36"/>
      <c r="N69" s="92"/>
      <c r="O69" s="36"/>
      <c r="P69" s="36"/>
      <c r="Q69" s="36"/>
      <c r="R69" s="36"/>
      <c r="S69" s="36"/>
      <c r="T69" s="36"/>
      <c r="U69" s="36"/>
      <c r="V69" s="36"/>
      <c r="W69" s="36"/>
      <c r="X69" s="36"/>
      <c r="Y69" s="36"/>
    </row>
    <row r="70" spans="1:26" ht="19.899999999999999" customHeight="1" x14ac:dyDescent="0.2">
      <c r="A70" s="36"/>
      <c r="B70" s="140" t="s">
        <v>263</v>
      </c>
      <c r="C70" s="22"/>
      <c r="D70" s="22"/>
      <c r="M70" s="36"/>
      <c r="O70" s="36"/>
      <c r="P70" s="36"/>
      <c r="Q70" s="36"/>
      <c r="R70" s="36"/>
      <c r="S70" s="36"/>
      <c r="T70" s="36"/>
      <c r="U70" s="36"/>
      <c r="V70" s="36"/>
      <c r="W70" s="36"/>
      <c r="X70" s="36"/>
      <c r="Y70" s="36"/>
    </row>
    <row r="71" spans="1:26" ht="15" customHeight="1" x14ac:dyDescent="0.2">
      <c r="A71" s="36"/>
      <c r="B71" s="76" t="s">
        <v>235</v>
      </c>
      <c r="C71" s="76"/>
      <c r="D71" s="76"/>
      <c r="E71" s="76"/>
      <c r="F71" s="76"/>
      <c r="G71" s="76"/>
      <c r="H71" s="76"/>
      <c r="I71" s="76"/>
      <c r="J71" s="76"/>
      <c r="K71" s="90" t="s">
        <v>236</v>
      </c>
      <c r="L71" s="85" t="s">
        <v>237</v>
      </c>
      <c r="M71" s="278" t="s">
        <v>456</v>
      </c>
      <c r="O71" s="36"/>
      <c r="P71" s="36"/>
      <c r="Q71" s="140"/>
      <c r="R71" s="36"/>
      <c r="S71" s="36"/>
      <c r="T71" s="36"/>
      <c r="U71" s="36"/>
      <c r="V71" s="36"/>
      <c r="W71" s="36"/>
      <c r="X71" s="36"/>
      <c r="Y71" s="36"/>
    </row>
    <row r="72" spans="1:26" ht="15" customHeight="1" x14ac:dyDescent="0.2">
      <c r="A72" s="36"/>
      <c r="B72" s="76" t="s">
        <v>445</v>
      </c>
      <c r="C72" s="76"/>
      <c r="D72" s="76"/>
      <c r="E72" s="76"/>
      <c r="F72" s="76"/>
      <c r="G72" s="76"/>
      <c r="H72" s="76"/>
      <c r="I72" s="76"/>
      <c r="J72" s="76"/>
      <c r="K72" s="90" t="s">
        <v>233</v>
      </c>
      <c r="L72" s="164">
        <v>0.94</v>
      </c>
      <c r="M72" s="276">
        <v>0.95</v>
      </c>
      <c r="O72" s="36"/>
      <c r="P72" s="36"/>
      <c r="Q72" s="140"/>
      <c r="R72" s="36"/>
      <c r="S72" s="36"/>
      <c r="T72" s="36"/>
      <c r="U72" s="36"/>
      <c r="V72" s="36"/>
      <c r="W72" s="36"/>
      <c r="X72" s="36"/>
      <c r="Y72" s="36"/>
    </row>
    <row r="73" spans="1:26" ht="15" customHeight="1" x14ac:dyDescent="0.2">
      <c r="A73" s="36"/>
      <c r="B73" s="96"/>
      <c r="C73" s="95"/>
      <c r="D73" s="95"/>
      <c r="E73" s="44"/>
      <c r="F73" s="36"/>
      <c r="G73" s="36"/>
      <c r="H73" s="36"/>
      <c r="I73" s="38"/>
      <c r="J73" s="38"/>
      <c r="K73" s="91"/>
      <c r="L73" s="94"/>
      <c r="M73" s="36"/>
      <c r="O73" s="36"/>
      <c r="P73" s="36"/>
      <c r="Q73" s="36"/>
      <c r="R73" s="36"/>
      <c r="S73" s="36"/>
      <c r="T73" s="36"/>
      <c r="U73" s="36"/>
      <c r="V73" s="36"/>
      <c r="W73" s="36"/>
      <c r="X73" s="36"/>
      <c r="Y73" s="36"/>
    </row>
    <row r="74" spans="1:26" ht="15" customHeight="1" x14ac:dyDescent="0.2">
      <c r="A74" s="36"/>
      <c r="B74" s="96"/>
      <c r="C74" s="95"/>
      <c r="D74" s="95"/>
      <c r="E74" s="44"/>
      <c r="F74" s="36"/>
      <c r="G74" s="36"/>
      <c r="H74" s="36"/>
      <c r="I74" s="38"/>
      <c r="J74" s="38"/>
      <c r="K74" s="91"/>
      <c r="L74" s="94"/>
      <c r="M74" s="36"/>
      <c r="O74" s="36"/>
      <c r="P74" s="36"/>
      <c r="Q74" s="36"/>
      <c r="R74" s="36"/>
      <c r="S74" s="36"/>
      <c r="T74" s="36"/>
      <c r="U74" s="36"/>
      <c r="V74" s="36"/>
      <c r="W74" s="36"/>
      <c r="X74" s="36"/>
      <c r="Y74" s="36"/>
    </row>
    <row r="75" spans="1:26" ht="20.100000000000001" customHeight="1" x14ac:dyDescent="0.3">
      <c r="A75" s="36"/>
      <c r="B75" s="62" t="s">
        <v>296</v>
      </c>
      <c r="C75" s="95"/>
      <c r="D75" s="95"/>
      <c r="E75" s="44"/>
      <c r="F75" s="36"/>
      <c r="G75" s="36"/>
      <c r="H75" s="36"/>
      <c r="I75" s="38"/>
      <c r="J75" s="38"/>
      <c r="K75" s="91"/>
      <c r="L75" s="94"/>
      <c r="M75" s="36"/>
      <c r="O75" s="36"/>
      <c r="P75" s="36"/>
      <c r="Q75" s="36"/>
      <c r="R75" s="36"/>
      <c r="S75" s="36"/>
      <c r="T75" s="36"/>
      <c r="U75" s="36"/>
      <c r="V75" s="36"/>
      <c r="W75" s="36"/>
      <c r="X75" s="36"/>
      <c r="Y75" s="36"/>
    </row>
    <row r="76" spans="1:26" ht="15" customHeight="1" x14ac:dyDescent="0.25">
      <c r="A76" s="36"/>
      <c r="B76" s="64" t="s">
        <v>297</v>
      </c>
      <c r="C76" s="95"/>
      <c r="D76" s="95"/>
      <c r="E76" s="44"/>
      <c r="F76" s="36"/>
      <c r="G76" s="36"/>
      <c r="H76" s="36"/>
      <c r="I76" s="38"/>
      <c r="J76" s="38"/>
      <c r="K76" s="91"/>
      <c r="L76" s="94"/>
      <c r="M76" s="36"/>
      <c r="O76" s="36"/>
      <c r="P76" s="36"/>
      <c r="Q76" s="36"/>
      <c r="R76" s="36"/>
      <c r="S76" s="36"/>
      <c r="T76" s="36"/>
      <c r="U76" s="36"/>
      <c r="V76" s="36"/>
      <c r="W76" s="36"/>
      <c r="X76" s="36"/>
      <c r="Y76" s="36"/>
    </row>
    <row r="77" spans="1:26" ht="15" customHeight="1" thickBot="1" x14ac:dyDescent="0.25">
      <c r="A77" s="36"/>
      <c r="B77" s="119"/>
      <c r="C77" s="119"/>
      <c r="D77" s="119"/>
      <c r="E77" s="119"/>
      <c r="F77" s="119"/>
      <c r="G77" s="119"/>
      <c r="H77" s="119"/>
      <c r="I77" s="119"/>
      <c r="J77" s="119"/>
      <c r="K77" s="120" t="s">
        <v>228</v>
      </c>
      <c r="L77" s="119" t="s">
        <v>215</v>
      </c>
      <c r="M77" s="119" t="s">
        <v>227</v>
      </c>
      <c r="O77" s="36"/>
      <c r="P77" s="36"/>
      <c r="Q77" s="36"/>
      <c r="R77" s="36"/>
      <c r="S77" s="36"/>
      <c r="T77" s="36"/>
      <c r="U77" s="36"/>
      <c r="V77" s="36"/>
      <c r="W77" s="36"/>
      <c r="X77" s="36"/>
      <c r="Y77" s="36"/>
    </row>
    <row r="78" spans="1:26" ht="20.100000000000001" customHeight="1" x14ac:dyDescent="0.2">
      <c r="A78" s="36"/>
      <c r="B78" s="141" t="s">
        <v>291</v>
      </c>
      <c r="C78" s="89"/>
      <c r="D78" s="89"/>
      <c r="E78" s="88"/>
      <c r="F78" s="88"/>
      <c r="G78" s="88"/>
      <c r="H78" s="88"/>
      <c r="I78" s="88"/>
      <c r="J78" s="88"/>
      <c r="K78" s="88"/>
      <c r="L78" s="88"/>
      <c r="M78" s="36"/>
      <c r="N78" s="36"/>
      <c r="O78" s="36"/>
      <c r="P78" s="36"/>
      <c r="Q78" s="36"/>
      <c r="R78" s="36"/>
      <c r="S78" s="36"/>
      <c r="T78" s="36"/>
      <c r="U78" s="36"/>
      <c r="V78" s="36"/>
      <c r="W78" s="36"/>
      <c r="X78" s="36"/>
      <c r="Y78" s="36"/>
    </row>
    <row r="79" spans="1:26" ht="15" customHeight="1" x14ac:dyDescent="0.2">
      <c r="A79" s="36"/>
      <c r="B79" s="76" t="s">
        <v>269</v>
      </c>
      <c r="C79" s="76"/>
      <c r="D79" s="76"/>
      <c r="E79" s="76"/>
      <c r="F79" s="76"/>
      <c r="G79" s="76"/>
      <c r="H79" s="76"/>
      <c r="I79" s="76"/>
      <c r="J79" s="76"/>
      <c r="K79" s="90" t="s">
        <v>238</v>
      </c>
      <c r="L79" s="382">
        <v>0</v>
      </c>
      <c r="M79" s="390">
        <v>0</v>
      </c>
      <c r="N79" s="36"/>
      <c r="O79" s="36"/>
      <c r="P79" s="36"/>
      <c r="Q79" s="36"/>
      <c r="R79" s="36"/>
      <c r="S79" s="36"/>
      <c r="T79" s="36"/>
      <c r="U79" s="36"/>
      <c r="V79" s="36"/>
      <c r="W79" s="36"/>
      <c r="X79" s="36"/>
      <c r="Y79" s="36"/>
    </row>
    <row r="80" spans="1:26" ht="15" customHeight="1" x14ac:dyDescent="0.2">
      <c r="A80" s="36"/>
      <c r="B80" s="76" t="s">
        <v>270</v>
      </c>
      <c r="C80" s="76"/>
      <c r="D80" s="76"/>
      <c r="E80" s="76"/>
      <c r="F80" s="76"/>
      <c r="G80" s="76"/>
      <c r="H80" s="76"/>
      <c r="I80" s="76"/>
      <c r="J80" s="76"/>
      <c r="K80" s="90" t="s">
        <v>238</v>
      </c>
      <c r="L80" s="382">
        <v>0</v>
      </c>
      <c r="M80" s="390">
        <v>0</v>
      </c>
      <c r="N80" s="36"/>
      <c r="O80" s="36"/>
      <c r="P80" s="36"/>
      <c r="Q80" s="36"/>
      <c r="R80" s="36"/>
      <c r="S80" s="36"/>
      <c r="T80" s="36"/>
      <c r="U80" s="36"/>
      <c r="V80" s="36"/>
      <c r="W80" s="36"/>
      <c r="X80" s="36"/>
      <c r="Y80" s="36"/>
      <c r="Z80" s="36"/>
    </row>
    <row r="81" spans="1:26" ht="15" customHeight="1" x14ac:dyDescent="0.2">
      <c r="A81" s="36"/>
      <c r="B81" s="36"/>
      <c r="C81" s="36"/>
      <c r="D81" s="36"/>
      <c r="E81" s="36"/>
      <c r="F81" s="36"/>
      <c r="G81" s="36"/>
      <c r="H81" s="36"/>
      <c r="I81" s="36"/>
      <c r="J81" s="36"/>
      <c r="K81" s="36"/>
      <c r="L81" s="36"/>
      <c r="M81" s="36"/>
      <c r="O81" s="36"/>
      <c r="P81" s="36"/>
      <c r="Q81" s="36"/>
      <c r="R81" s="36"/>
      <c r="S81" s="36"/>
      <c r="T81" s="36"/>
      <c r="U81" s="36"/>
      <c r="V81" s="36"/>
      <c r="W81" s="36"/>
      <c r="X81" s="36"/>
      <c r="Y81" s="36"/>
      <c r="Z81" s="36"/>
    </row>
    <row r="82" spans="1:26" ht="15" customHeight="1" x14ac:dyDescent="0.3">
      <c r="A82" s="7"/>
      <c r="B82" s="36"/>
      <c r="C82" s="36"/>
      <c r="D82" s="36"/>
      <c r="E82" s="36"/>
      <c r="F82" s="36"/>
      <c r="G82" s="36"/>
      <c r="H82" s="36"/>
      <c r="I82" s="36"/>
      <c r="J82" s="36"/>
      <c r="K82" s="36"/>
      <c r="L82" s="36"/>
      <c r="M82" s="36"/>
      <c r="Q82" s="36"/>
    </row>
    <row r="83" spans="1:26" ht="19.899999999999999" customHeight="1" x14ac:dyDescent="0.3">
      <c r="A83" s="7"/>
      <c r="B83" s="62" t="s">
        <v>372</v>
      </c>
      <c r="C83" s="62"/>
      <c r="D83" s="62"/>
      <c r="E83" s="63"/>
      <c r="F83" s="63"/>
      <c r="G83" s="63"/>
      <c r="H83" s="63"/>
      <c r="I83" s="63"/>
      <c r="J83" s="63"/>
      <c r="K83" s="63"/>
      <c r="L83" s="63"/>
      <c r="M83" s="63"/>
    </row>
    <row r="84" spans="1:26" ht="15" customHeight="1" x14ac:dyDescent="0.3">
      <c r="A84" s="7"/>
      <c r="B84" s="64" t="s">
        <v>545</v>
      </c>
      <c r="C84" s="64"/>
      <c r="D84" s="64"/>
      <c r="E84" s="63"/>
      <c r="F84" s="63"/>
      <c r="G84" s="63"/>
      <c r="H84" s="63"/>
      <c r="I84" s="63"/>
      <c r="J84" s="63"/>
      <c r="K84" s="63"/>
      <c r="L84" s="63"/>
      <c r="M84" s="63"/>
      <c r="O84" s="30"/>
    </row>
    <row r="85" spans="1:26" ht="19.899999999999999" customHeight="1" thickBot="1" x14ac:dyDescent="0.35">
      <c r="A85" s="7"/>
      <c r="B85" s="119"/>
      <c r="C85" s="119"/>
      <c r="D85" s="119"/>
      <c r="E85" s="119"/>
      <c r="F85" s="119"/>
      <c r="G85" s="119"/>
      <c r="H85" s="119"/>
      <c r="I85" s="119"/>
      <c r="J85" s="119"/>
      <c r="K85" s="120" t="s">
        <v>228</v>
      </c>
      <c r="L85" s="119" t="s">
        <v>215</v>
      </c>
      <c r="M85" s="119" t="s">
        <v>227</v>
      </c>
      <c r="O85" s="30"/>
    </row>
    <row r="86" spans="1:26" ht="15" customHeight="1" x14ac:dyDescent="0.3">
      <c r="A86" s="7"/>
      <c r="B86" s="140" t="s">
        <v>459</v>
      </c>
      <c r="C86" s="22"/>
      <c r="D86" s="22"/>
      <c r="E86" s="36"/>
      <c r="F86" s="36"/>
      <c r="G86" s="36"/>
      <c r="H86" s="36"/>
      <c r="I86" s="36"/>
      <c r="J86" s="36"/>
      <c r="K86" s="97"/>
      <c r="L86" s="98"/>
      <c r="M86" s="98"/>
      <c r="O86" s="30"/>
    </row>
    <row r="87" spans="1:26" ht="15" customHeight="1" x14ac:dyDescent="0.3">
      <c r="A87" s="7"/>
      <c r="B87" s="76" t="s">
        <v>241</v>
      </c>
      <c r="C87" s="76"/>
      <c r="D87" s="76"/>
      <c r="E87" s="76"/>
      <c r="F87" s="76"/>
      <c r="G87" s="76"/>
      <c r="H87" s="76"/>
      <c r="I87" s="76"/>
      <c r="J87" s="76"/>
      <c r="K87" s="90" t="s">
        <v>238</v>
      </c>
      <c r="L87" s="382">
        <v>56</v>
      </c>
      <c r="M87" s="391">
        <v>50</v>
      </c>
      <c r="O87" s="30"/>
    </row>
    <row r="88" spans="1:26" ht="15" customHeight="1" x14ac:dyDescent="0.3">
      <c r="A88" s="7"/>
      <c r="B88" s="76" t="s">
        <v>239</v>
      </c>
      <c r="C88" s="76"/>
      <c r="D88" s="76"/>
      <c r="E88" s="76"/>
      <c r="F88" s="76"/>
      <c r="G88" s="76"/>
      <c r="H88" s="76"/>
      <c r="I88" s="76"/>
      <c r="J88" s="76"/>
      <c r="K88" s="90" t="s">
        <v>238</v>
      </c>
      <c r="L88" s="382">
        <v>56</v>
      </c>
      <c r="M88" s="391">
        <v>56</v>
      </c>
      <c r="O88" s="30"/>
    </row>
    <row r="89" spans="1:26" ht="15" customHeight="1" x14ac:dyDescent="0.3">
      <c r="A89" s="7"/>
      <c r="B89" s="76" t="s">
        <v>240</v>
      </c>
      <c r="C89" s="76"/>
      <c r="D89" s="76"/>
      <c r="E89" s="76"/>
      <c r="F89" s="76"/>
      <c r="G89" s="76"/>
      <c r="H89" s="76"/>
      <c r="I89" s="76"/>
      <c r="J89" s="76"/>
      <c r="K89" s="90" t="s">
        <v>238</v>
      </c>
      <c r="L89" s="382">
        <v>55</v>
      </c>
      <c r="M89" s="391">
        <v>48</v>
      </c>
      <c r="O89" s="30"/>
    </row>
    <row r="90" spans="1:26" ht="15" customHeight="1" x14ac:dyDescent="0.3">
      <c r="A90" s="7"/>
      <c r="B90" s="76" t="s">
        <v>470</v>
      </c>
      <c r="C90" s="76"/>
      <c r="D90" s="76"/>
      <c r="E90" s="76"/>
      <c r="F90" s="76"/>
      <c r="G90" s="76"/>
      <c r="H90" s="76"/>
      <c r="I90" s="76"/>
      <c r="J90" s="76"/>
      <c r="K90" s="90" t="s">
        <v>238</v>
      </c>
      <c r="L90" s="272" t="s">
        <v>453</v>
      </c>
      <c r="M90" s="273" t="s">
        <v>454</v>
      </c>
      <c r="O90" s="30"/>
    </row>
    <row r="91" spans="1:26" ht="20.100000000000001" customHeight="1" x14ac:dyDescent="0.3">
      <c r="A91" s="7"/>
      <c r="B91" s="96">
        <v>1</v>
      </c>
      <c r="C91" s="95" t="s">
        <v>460</v>
      </c>
      <c r="D91" s="99"/>
      <c r="E91" s="36"/>
      <c r="F91" s="36"/>
      <c r="G91" s="36"/>
      <c r="H91" s="36"/>
      <c r="I91" s="36"/>
      <c r="J91" s="36"/>
      <c r="K91" s="91"/>
      <c r="L91" s="39"/>
      <c r="M91" s="30"/>
      <c r="O91" s="30"/>
    </row>
    <row r="92" spans="1:26" ht="20.100000000000001" customHeight="1" x14ac:dyDescent="0.3">
      <c r="A92" s="7"/>
      <c r="B92" s="96"/>
      <c r="C92" s="95"/>
      <c r="D92" s="99"/>
      <c r="E92" s="36"/>
      <c r="F92" s="36"/>
      <c r="G92" s="36"/>
      <c r="H92" s="36"/>
      <c r="I92" s="36"/>
      <c r="J92" s="36"/>
      <c r="K92" s="91"/>
      <c r="L92" s="39"/>
      <c r="M92" s="30"/>
      <c r="O92" s="30"/>
    </row>
    <row r="93" spans="1:26" ht="15" customHeight="1" x14ac:dyDescent="0.3">
      <c r="A93" s="7"/>
      <c r="B93" s="76" t="s">
        <v>242</v>
      </c>
      <c r="C93" s="76"/>
      <c r="D93" s="76"/>
      <c r="E93" s="76"/>
      <c r="F93" s="76"/>
      <c r="G93" s="76"/>
      <c r="H93" s="76"/>
      <c r="I93" s="76"/>
      <c r="J93" s="76"/>
      <c r="K93" s="90" t="s">
        <v>231</v>
      </c>
      <c r="L93" s="318">
        <v>1</v>
      </c>
      <c r="M93" s="405">
        <v>1</v>
      </c>
      <c r="O93" s="30"/>
    </row>
    <row r="94" spans="1:26" ht="15" customHeight="1" x14ac:dyDescent="0.3">
      <c r="A94" s="7"/>
      <c r="B94" s="76" t="s">
        <v>243</v>
      </c>
      <c r="C94" s="76"/>
      <c r="D94" s="76"/>
      <c r="E94" s="76"/>
      <c r="F94" s="76"/>
      <c r="G94" s="76"/>
      <c r="H94" s="76"/>
      <c r="I94" s="76"/>
      <c r="J94" s="76"/>
      <c r="K94" s="90" t="s">
        <v>231</v>
      </c>
      <c r="L94" s="318">
        <v>0.82</v>
      </c>
      <c r="M94" s="405">
        <v>0.93</v>
      </c>
      <c r="O94" s="30"/>
    </row>
    <row r="95" spans="1:26" ht="19.899999999999999" customHeight="1" x14ac:dyDescent="0.3">
      <c r="A95" s="7"/>
      <c r="B95" s="36"/>
      <c r="C95" s="36"/>
      <c r="D95" s="36"/>
      <c r="E95" s="36"/>
      <c r="F95" s="36"/>
      <c r="G95" s="36"/>
      <c r="H95" s="36"/>
      <c r="I95" s="36"/>
      <c r="J95" s="36"/>
      <c r="K95" s="91"/>
      <c r="L95" s="39"/>
      <c r="M95" s="30"/>
      <c r="O95" s="30"/>
    </row>
    <row r="96" spans="1:26" ht="15" customHeight="1" x14ac:dyDescent="0.3">
      <c r="A96" s="7"/>
      <c r="B96" s="140" t="s">
        <v>248</v>
      </c>
      <c r="C96" s="22"/>
      <c r="D96" s="22"/>
      <c r="E96" s="36"/>
      <c r="F96" s="36"/>
      <c r="G96" s="36"/>
      <c r="H96" s="36"/>
      <c r="I96" s="36"/>
      <c r="J96" s="36"/>
      <c r="K96" s="97"/>
      <c r="L96" s="98"/>
      <c r="M96" s="98"/>
      <c r="O96" s="30"/>
    </row>
    <row r="97" spans="1:15" ht="15" customHeight="1" x14ac:dyDescent="0.3">
      <c r="A97" s="7"/>
      <c r="B97" s="76" t="s">
        <v>457</v>
      </c>
      <c r="C97" s="76"/>
      <c r="D97" s="76"/>
      <c r="E97" s="76"/>
      <c r="F97" s="76"/>
      <c r="G97" s="76"/>
      <c r="H97" s="76"/>
      <c r="I97" s="76"/>
      <c r="J97" s="76"/>
      <c r="K97" s="90" t="s">
        <v>238</v>
      </c>
      <c r="L97" s="382">
        <v>48</v>
      </c>
      <c r="M97" s="390">
        <v>20</v>
      </c>
      <c r="O97" s="30"/>
    </row>
    <row r="98" spans="1:15" ht="15" customHeight="1" x14ac:dyDescent="0.3">
      <c r="A98" s="7"/>
      <c r="B98" s="76" t="s">
        <v>458</v>
      </c>
      <c r="C98" s="76"/>
      <c r="D98" s="76"/>
      <c r="E98" s="76"/>
      <c r="F98" s="76"/>
      <c r="G98" s="76"/>
      <c r="H98" s="76"/>
      <c r="I98" s="76"/>
      <c r="J98" s="76"/>
      <c r="K98" s="90" t="s">
        <v>238</v>
      </c>
      <c r="L98" s="382">
        <v>4</v>
      </c>
      <c r="M98" s="392">
        <v>3</v>
      </c>
      <c r="O98" s="30"/>
    </row>
    <row r="99" spans="1:15" ht="15" customHeight="1" x14ac:dyDescent="0.3">
      <c r="A99" s="7"/>
      <c r="B99" s="37"/>
      <c r="C99" s="63"/>
      <c r="D99" s="63"/>
      <c r="E99" s="63"/>
      <c r="F99" s="63"/>
      <c r="G99" s="36"/>
      <c r="H99" s="36"/>
      <c r="I99" s="36"/>
      <c r="J99" s="36"/>
      <c r="K99" s="38"/>
      <c r="L99" s="39"/>
      <c r="M99" s="39"/>
    </row>
    <row r="100" spans="1:15" ht="15" customHeight="1" x14ac:dyDescent="0.3">
      <c r="A100" s="7"/>
      <c r="B100" s="29"/>
      <c r="C100" s="29"/>
      <c r="D100" s="29"/>
      <c r="K100" s="28"/>
      <c r="L100" s="23"/>
      <c r="M100" s="23"/>
      <c r="O100" s="63"/>
    </row>
    <row r="101" spans="1:15" ht="19.899999999999999" customHeight="1" x14ac:dyDescent="0.3">
      <c r="A101" s="7"/>
      <c r="B101" s="62" t="s">
        <v>370</v>
      </c>
      <c r="C101" s="62"/>
      <c r="D101" s="62"/>
      <c r="E101" s="63"/>
      <c r="F101" s="63"/>
      <c r="G101" s="63"/>
      <c r="H101" s="63"/>
      <c r="I101" s="63"/>
      <c r="J101" s="63"/>
      <c r="K101" s="63"/>
      <c r="L101" s="63"/>
      <c r="M101" s="63"/>
      <c r="O101" s="63"/>
    </row>
    <row r="102" spans="1:15" ht="20.100000000000001" customHeight="1" x14ac:dyDescent="0.3">
      <c r="A102" s="7"/>
      <c r="B102" s="64" t="s">
        <v>544</v>
      </c>
      <c r="C102" s="64"/>
      <c r="D102" s="64"/>
      <c r="E102" s="63"/>
      <c r="F102" s="63"/>
      <c r="G102" s="63"/>
      <c r="H102" s="63"/>
      <c r="I102" s="63"/>
      <c r="J102" s="63"/>
      <c r="K102" s="63"/>
      <c r="L102" s="63"/>
      <c r="M102" s="63"/>
      <c r="O102" s="63"/>
    </row>
    <row r="103" spans="1:15" ht="20.100000000000001" customHeight="1" x14ac:dyDescent="0.3">
      <c r="A103" s="7"/>
      <c r="B103" s="64" t="s">
        <v>249</v>
      </c>
      <c r="C103" s="64"/>
      <c r="D103" s="64"/>
      <c r="E103" s="63"/>
      <c r="F103" s="63"/>
      <c r="G103" s="63"/>
      <c r="H103" s="63"/>
      <c r="I103" s="63"/>
      <c r="J103" s="63"/>
      <c r="K103" s="63"/>
      <c r="L103" s="63"/>
      <c r="M103" s="63"/>
    </row>
    <row r="104" spans="1:15" ht="19.899999999999999" customHeight="1" thickBot="1" x14ac:dyDescent="0.35">
      <c r="A104" s="7"/>
      <c r="B104" s="119"/>
      <c r="C104" s="119"/>
      <c r="D104" s="119"/>
      <c r="E104" s="119"/>
      <c r="F104" s="119"/>
      <c r="G104" s="119"/>
      <c r="H104" s="119"/>
      <c r="I104" s="119"/>
      <c r="J104" s="119"/>
      <c r="K104" s="120" t="s">
        <v>228</v>
      </c>
      <c r="L104" s="119" t="s">
        <v>215</v>
      </c>
      <c r="M104" s="119" t="s">
        <v>227</v>
      </c>
    </row>
    <row r="105" spans="1:15" ht="15" customHeight="1" x14ac:dyDescent="0.3">
      <c r="A105" s="7"/>
      <c r="B105" s="140" t="s">
        <v>244</v>
      </c>
      <c r="C105" s="22"/>
      <c r="D105" s="22"/>
      <c r="E105" s="36"/>
      <c r="F105" s="36"/>
      <c r="G105" s="36"/>
      <c r="H105" s="36"/>
      <c r="I105" s="36"/>
      <c r="J105" s="36"/>
      <c r="K105" s="97"/>
      <c r="L105" s="101"/>
    </row>
    <row r="106" spans="1:15" ht="15" customHeight="1" x14ac:dyDescent="0.3">
      <c r="A106" s="7"/>
      <c r="B106" s="76" t="s">
        <v>332</v>
      </c>
      <c r="C106" s="76"/>
      <c r="D106" s="76"/>
      <c r="E106" s="76"/>
      <c r="F106" s="76"/>
      <c r="G106" s="76"/>
      <c r="H106" s="76"/>
      <c r="I106" s="76"/>
      <c r="J106" s="76"/>
      <c r="K106" s="90" t="s">
        <v>231</v>
      </c>
      <c r="L106" s="318">
        <v>0.85</v>
      </c>
      <c r="M106" s="402">
        <v>0.89</v>
      </c>
      <c r="O106" s="175"/>
    </row>
    <row r="107" spans="1:15" ht="15" customHeight="1" x14ac:dyDescent="0.3">
      <c r="A107" s="7"/>
      <c r="B107" s="76" t="s">
        <v>449</v>
      </c>
      <c r="C107" s="76"/>
      <c r="D107" s="76"/>
      <c r="E107" s="76"/>
      <c r="F107" s="76"/>
      <c r="G107" s="76"/>
      <c r="H107" s="76"/>
      <c r="I107" s="76"/>
      <c r="J107" s="76"/>
      <c r="K107" s="90" t="s">
        <v>231</v>
      </c>
      <c r="L107" s="318">
        <v>0.88</v>
      </c>
      <c r="M107" s="402">
        <v>0.87</v>
      </c>
    </row>
    <row r="108" spans="1:15" ht="15" customHeight="1" x14ac:dyDescent="0.3">
      <c r="A108" s="7"/>
      <c r="B108" s="76" t="s">
        <v>450</v>
      </c>
      <c r="C108" s="76"/>
      <c r="D108" s="76"/>
      <c r="E108" s="76"/>
      <c r="F108" s="76"/>
      <c r="G108" s="76"/>
      <c r="H108" s="76"/>
      <c r="I108" s="76"/>
      <c r="J108" s="76"/>
      <c r="K108" s="90" t="s">
        <v>231</v>
      </c>
      <c r="L108" s="318">
        <v>0.84</v>
      </c>
      <c r="M108" s="402">
        <v>0.83</v>
      </c>
    </row>
    <row r="109" spans="1:15" ht="15" customHeight="1" x14ac:dyDescent="0.3">
      <c r="A109" s="7"/>
      <c r="B109" s="76" t="s">
        <v>451</v>
      </c>
      <c r="C109" s="76"/>
      <c r="D109" s="76"/>
      <c r="E109" s="76"/>
      <c r="F109" s="76"/>
      <c r="G109" s="76"/>
      <c r="H109" s="76"/>
      <c r="I109" s="76"/>
      <c r="J109" s="76"/>
      <c r="K109" s="90" t="s">
        <v>231</v>
      </c>
      <c r="L109" s="318">
        <v>0.89</v>
      </c>
      <c r="M109" s="402">
        <v>0.88</v>
      </c>
    </row>
    <row r="110" spans="1:15" ht="19.899999999999999" customHeight="1" x14ac:dyDescent="0.3">
      <c r="A110" s="7"/>
      <c r="B110" s="37"/>
      <c r="C110" s="37"/>
      <c r="D110" s="37"/>
      <c r="E110" s="36"/>
      <c r="F110" s="36"/>
      <c r="G110" s="36"/>
      <c r="H110" s="36"/>
      <c r="I110" s="36"/>
      <c r="J110" s="36"/>
      <c r="K110" s="91"/>
      <c r="L110" s="101"/>
    </row>
    <row r="111" spans="1:15" ht="15" customHeight="1" x14ac:dyDescent="0.3">
      <c r="A111" s="7"/>
      <c r="B111" s="148" t="s">
        <v>246</v>
      </c>
      <c r="C111" s="99"/>
      <c r="D111" s="99"/>
      <c r="E111" s="36"/>
      <c r="F111" s="36"/>
      <c r="G111" s="36"/>
      <c r="H111" s="36"/>
      <c r="I111" s="36"/>
      <c r="J111" s="36"/>
      <c r="K111" s="91"/>
      <c r="L111" s="101"/>
    </row>
    <row r="112" spans="1:15" ht="15" customHeight="1" x14ac:dyDescent="0.3">
      <c r="A112" s="7"/>
      <c r="B112" s="137" t="s">
        <v>251</v>
      </c>
      <c r="C112" s="137"/>
      <c r="D112" s="137"/>
      <c r="E112" s="137"/>
      <c r="F112" s="137"/>
      <c r="G112" s="137"/>
      <c r="H112" s="137"/>
      <c r="I112" s="137"/>
      <c r="J112" s="137"/>
      <c r="K112" s="102" t="s">
        <v>231</v>
      </c>
      <c r="L112" s="318">
        <v>1</v>
      </c>
      <c r="M112" s="405">
        <v>1</v>
      </c>
    </row>
    <row r="113" spans="1:25" ht="15" customHeight="1" x14ac:dyDescent="0.3">
      <c r="A113" s="7"/>
      <c r="B113" s="137" t="s">
        <v>378</v>
      </c>
      <c r="C113" s="137"/>
      <c r="D113" s="137"/>
      <c r="E113" s="137"/>
      <c r="F113" s="137"/>
      <c r="G113" s="137"/>
      <c r="H113" s="137"/>
      <c r="I113" s="137"/>
      <c r="J113" s="137"/>
      <c r="K113" s="102" t="s">
        <v>238</v>
      </c>
      <c r="L113" s="382">
        <v>0</v>
      </c>
      <c r="M113" s="390">
        <v>0</v>
      </c>
    </row>
    <row r="114" spans="1:25" ht="15" customHeight="1" x14ac:dyDescent="0.3">
      <c r="A114" s="7"/>
      <c r="B114" s="137" t="s">
        <v>247</v>
      </c>
      <c r="C114" s="137"/>
      <c r="D114" s="137"/>
      <c r="E114" s="137"/>
      <c r="F114" s="137"/>
      <c r="G114" s="137"/>
      <c r="H114" s="137"/>
      <c r="I114" s="137"/>
      <c r="J114" s="137"/>
      <c r="K114" s="102" t="s">
        <v>238</v>
      </c>
      <c r="L114" s="382">
        <v>0</v>
      </c>
      <c r="M114" s="390">
        <v>0</v>
      </c>
    </row>
    <row r="115" spans="1:25" ht="19.899999999999999" customHeight="1" x14ac:dyDescent="0.3">
      <c r="A115" s="7"/>
      <c r="C115" s="37"/>
      <c r="D115" s="37"/>
      <c r="E115" s="36"/>
      <c r="F115" s="36"/>
      <c r="G115" s="36"/>
      <c r="H115" s="36"/>
      <c r="I115" s="36"/>
      <c r="J115" s="36"/>
      <c r="K115" s="91"/>
      <c r="L115" s="101"/>
    </row>
    <row r="116" spans="1:25" ht="15" customHeight="1" x14ac:dyDescent="0.3">
      <c r="A116" s="7"/>
      <c r="B116" s="148" t="s">
        <v>250</v>
      </c>
      <c r="C116" s="99"/>
      <c r="D116" s="99"/>
      <c r="E116" s="36"/>
      <c r="F116" s="36"/>
      <c r="G116" s="36"/>
      <c r="H116" s="36"/>
      <c r="I116" s="36"/>
      <c r="J116" s="36"/>
      <c r="K116" s="91"/>
      <c r="L116" s="101"/>
    </row>
    <row r="117" spans="1:25" ht="15" customHeight="1" x14ac:dyDescent="0.3">
      <c r="A117" s="7"/>
      <c r="B117" s="76" t="s">
        <v>498</v>
      </c>
      <c r="C117" s="76"/>
      <c r="D117" s="76"/>
      <c r="E117" s="76"/>
      <c r="F117" s="76"/>
      <c r="G117" s="76"/>
      <c r="H117" s="76"/>
      <c r="I117" s="76"/>
      <c r="J117" s="76"/>
      <c r="K117" s="90" t="s">
        <v>238</v>
      </c>
      <c r="L117" s="382">
        <v>70</v>
      </c>
      <c r="M117" s="390">
        <v>65</v>
      </c>
    </row>
    <row r="118" spans="1:25" ht="15" customHeight="1" x14ac:dyDescent="0.3">
      <c r="A118" s="7"/>
      <c r="B118" s="40"/>
      <c r="C118" s="40"/>
      <c r="D118" s="40"/>
      <c r="E118" s="41"/>
      <c r="F118" s="41"/>
      <c r="G118" s="41"/>
      <c r="H118" s="41"/>
      <c r="I118" s="41"/>
      <c r="J118" s="41"/>
      <c r="K118" s="47"/>
      <c r="L118" s="48"/>
      <c r="M118" s="48"/>
      <c r="O118" s="118"/>
      <c r="P118" s="118"/>
      <c r="R118" s="118"/>
      <c r="U118" s="118"/>
      <c r="V118" s="118"/>
      <c r="W118" s="118"/>
      <c r="X118" s="118"/>
      <c r="Y118" s="118"/>
    </row>
    <row r="119" spans="1:25" ht="15" customHeight="1" x14ac:dyDescent="0.3">
      <c r="A119" s="7"/>
      <c r="B119" s="148" t="s">
        <v>380</v>
      </c>
      <c r="C119" s="99"/>
      <c r="D119" s="99"/>
      <c r="E119" s="36"/>
      <c r="F119" s="36"/>
      <c r="G119" s="36"/>
      <c r="H119" s="36"/>
      <c r="I119" s="36"/>
      <c r="J119" s="36"/>
      <c r="K119" s="91"/>
      <c r="L119" s="101"/>
    </row>
    <row r="120" spans="1:25" ht="15" customHeight="1" x14ac:dyDescent="0.3">
      <c r="A120" s="7"/>
      <c r="B120" s="117" t="s">
        <v>260</v>
      </c>
      <c r="C120" s="109"/>
      <c r="D120" s="109"/>
      <c r="E120" s="109"/>
      <c r="F120" s="109"/>
      <c r="G120" s="109"/>
      <c r="H120" s="109"/>
      <c r="I120" s="109"/>
      <c r="J120" s="109"/>
      <c r="K120" s="90" t="s">
        <v>231</v>
      </c>
      <c r="L120" s="318">
        <v>1</v>
      </c>
      <c r="M120" s="405">
        <v>1</v>
      </c>
    </row>
    <row r="121" spans="1:25" ht="15" customHeight="1" x14ac:dyDescent="0.3">
      <c r="A121" s="7"/>
      <c r="B121" s="117" t="s">
        <v>261</v>
      </c>
      <c r="C121" s="109"/>
      <c r="D121" s="109"/>
      <c r="E121" s="109"/>
      <c r="F121" s="109"/>
      <c r="G121" s="109"/>
      <c r="H121" s="109"/>
      <c r="I121" s="109"/>
      <c r="J121" s="109"/>
      <c r="K121" s="90" t="s">
        <v>231</v>
      </c>
      <c r="L121" s="318">
        <v>1</v>
      </c>
      <c r="M121" s="405">
        <v>1</v>
      </c>
    </row>
    <row r="122" spans="1:25" ht="15" customHeight="1" x14ac:dyDescent="0.3">
      <c r="A122" s="7"/>
      <c r="B122" s="118"/>
      <c r="C122" s="118"/>
      <c r="D122" s="118"/>
      <c r="E122" s="118"/>
      <c r="F122" s="118"/>
      <c r="G122" s="118"/>
      <c r="H122" s="118"/>
      <c r="I122" s="118"/>
      <c r="J122" s="118"/>
      <c r="K122" s="118"/>
      <c r="L122" s="118"/>
      <c r="M122" s="118"/>
    </row>
    <row r="123" spans="1:25" ht="20.100000000000001" customHeight="1" x14ac:dyDescent="0.3">
      <c r="A123" s="7"/>
      <c r="C123" s="62"/>
      <c r="D123" s="62"/>
      <c r="E123" s="63"/>
      <c r="F123" s="63"/>
      <c r="G123" s="63"/>
      <c r="H123" s="63"/>
      <c r="I123" s="63"/>
      <c r="J123" s="63"/>
      <c r="K123" s="63"/>
      <c r="L123" s="63"/>
      <c r="M123" s="63"/>
    </row>
    <row r="124" spans="1:25" ht="20.100000000000001" customHeight="1" x14ac:dyDescent="0.3">
      <c r="A124" s="7"/>
      <c r="B124" s="62" t="s">
        <v>373</v>
      </c>
      <c r="C124" s="64"/>
      <c r="D124" s="64"/>
      <c r="E124" s="63"/>
      <c r="F124" s="63"/>
      <c r="G124" s="63"/>
      <c r="H124" s="63"/>
      <c r="I124" s="63"/>
      <c r="J124" s="63"/>
      <c r="K124" s="63"/>
      <c r="L124" s="63"/>
      <c r="M124" s="63"/>
    </row>
    <row r="125" spans="1:25" ht="15" customHeight="1" thickBot="1" x14ac:dyDescent="0.25">
      <c r="B125" s="121"/>
      <c r="C125" s="121"/>
      <c r="D125" s="121"/>
      <c r="E125" s="122"/>
      <c r="F125" s="122"/>
      <c r="G125" s="122"/>
      <c r="H125" s="122"/>
      <c r="I125" s="122"/>
      <c r="J125" s="122"/>
      <c r="K125" s="120" t="s">
        <v>228</v>
      </c>
      <c r="L125" s="120"/>
      <c r="M125" s="119" t="s">
        <v>227</v>
      </c>
    </row>
    <row r="126" spans="1:25" ht="15" customHeight="1" x14ac:dyDescent="0.2">
      <c r="B126" s="255" t="s">
        <v>252</v>
      </c>
      <c r="C126" s="103"/>
      <c r="D126" s="103"/>
      <c r="E126" s="104"/>
      <c r="F126" s="104"/>
      <c r="G126" s="104"/>
      <c r="H126" s="104"/>
      <c r="I126" s="104"/>
      <c r="J126" s="160"/>
      <c r="K126" s="90" t="s">
        <v>238</v>
      </c>
      <c r="L126" s="90"/>
      <c r="M126" s="268">
        <v>29</v>
      </c>
    </row>
    <row r="127" spans="1:25" ht="15" customHeight="1" x14ac:dyDescent="0.2">
      <c r="B127" s="256" t="s">
        <v>253</v>
      </c>
      <c r="C127" s="105"/>
      <c r="D127" s="105"/>
      <c r="E127" s="106"/>
      <c r="F127" s="106"/>
      <c r="G127" s="106"/>
      <c r="H127" s="106"/>
      <c r="I127" s="106"/>
      <c r="J127" s="106"/>
      <c r="K127" s="90" t="s">
        <v>233</v>
      </c>
      <c r="L127" s="90"/>
      <c r="M127" s="268">
        <v>74000</v>
      </c>
    </row>
    <row r="128" spans="1:25" ht="15" customHeight="1" x14ac:dyDescent="0.2">
      <c r="B128" s="256" t="s">
        <v>452</v>
      </c>
      <c r="C128" s="105"/>
      <c r="D128" s="105"/>
      <c r="E128" s="106"/>
      <c r="F128" s="106"/>
      <c r="G128" s="106"/>
      <c r="H128" s="106"/>
      <c r="I128" s="106"/>
      <c r="J128" s="106"/>
      <c r="K128" s="90" t="s">
        <v>254</v>
      </c>
      <c r="L128" s="90"/>
      <c r="M128" s="268">
        <v>550</v>
      </c>
    </row>
    <row r="129" spans="1:18" ht="15" customHeight="1" x14ac:dyDescent="0.2">
      <c r="B129" s="95"/>
      <c r="C129" s="36"/>
      <c r="D129" s="36"/>
      <c r="E129" s="36"/>
      <c r="F129" s="36"/>
      <c r="G129" s="36"/>
      <c r="H129" s="36"/>
      <c r="I129" s="36"/>
      <c r="J129" s="36"/>
      <c r="K129" s="36"/>
      <c r="L129" s="36"/>
      <c r="M129" s="36"/>
    </row>
    <row r="130" spans="1:18" ht="15" customHeight="1" x14ac:dyDescent="0.2">
      <c r="E130" s="15"/>
      <c r="O130" s="63"/>
    </row>
    <row r="131" spans="1:18" ht="20.25" customHeight="1" x14ac:dyDescent="0.3">
      <c r="B131" s="62" t="s">
        <v>255</v>
      </c>
      <c r="C131" s="62"/>
      <c r="D131" s="62"/>
      <c r="E131" s="63"/>
      <c r="F131" s="63"/>
      <c r="G131" s="63"/>
      <c r="H131" s="63"/>
      <c r="I131" s="63"/>
      <c r="J131" s="63"/>
      <c r="K131" s="63"/>
      <c r="L131" s="63"/>
      <c r="M131" s="63"/>
      <c r="O131" s="63"/>
    </row>
    <row r="132" spans="1:18" ht="19.899999999999999" customHeight="1" x14ac:dyDescent="0.3">
      <c r="B132" s="64" t="s">
        <v>364</v>
      </c>
      <c r="C132" s="62"/>
      <c r="D132" s="62"/>
      <c r="E132" s="63"/>
      <c r="F132" s="63"/>
      <c r="G132" s="63"/>
      <c r="H132" s="63"/>
      <c r="I132" s="63"/>
      <c r="J132" s="63"/>
      <c r="K132" s="63"/>
      <c r="L132" s="63"/>
      <c r="M132" s="63"/>
    </row>
    <row r="133" spans="1:18" ht="15" customHeight="1" thickBot="1" x14ac:dyDescent="0.25">
      <c r="A133" s="27"/>
      <c r="B133" s="123"/>
      <c r="C133" s="123"/>
      <c r="D133" s="123"/>
      <c r="E133" s="123"/>
      <c r="F133" s="123"/>
      <c r="G133" s="123"/>
      <c r="H133" s="123"/>
      <c r="I133" s="123"/>
      <c r="J133" s="123"/>
      <c r="K133" s="124" t="s">
        <v>228</v>
      </c>
      <c r="L133" s="123" t="s">
        <v>215</v>
      </c>
      <c r="M133" s="119" t="s">
        <v>227</v>
      </c>
    </row>
    <row r="134" spans="1:18" ht="15" customHeight="1" x14ac:dyDescent="0.2">
      <c r="A134" s="27"/>
      <c r="B134" s="107" t="s">
        <v>256</v>
      </c>
      <c r="C134" s="107"/>
      <c r="D134" s="107"/>
      <c r="E134" s="107"/>
      <c r="F134" s="107"/>
      <c r="G134" s="107"/>
      <c r="H134" s="107"/>
      <c r="I134" s="107"/>
      <c r="J134" s="107"/>
      <c r="K134" s="108" t="s">
        <v>231</v>
      </c>
      <c r="L134" s="407">
        <v>1</v>
      </c>
      <c r="M134" s="408">
        <v>1</v>
      </c>
    </row>
    <row r="135" spans="1:18" ht="15" customHeight="1" x14ac:dyDescent="0.2">
      <c r="A135" s="27"/>
      <c r="B135" s="117" t="s">
        <v>262</v>
      </c>
      <c r="C135" s="109"/>
      <c r="D135" s="109"/>
      <c r="E135" s="109"/>
      <c r="F135" s="109"/>
      <c r="G135" s="109"/>
      <c r="H135" s="109"/>
      <c r="I135" s="109"/>
      <c r="J135" s="109"/>
      <c r="K135" s="110" t="s">
        <v>238</v>
      </c>
      <c r="L135" s="166">
        <v>0</v>
      </c>
      <c r="M135" s="267">
        <v>0</v>
      </c>
      <c r="R135" s="175"/>
    </row>
    <row r="136" spans="1:18" ht="15" customHeight="1" x14ac:dyDescent="0.2">
      <c r="A136" s="27"/>
      <c r="B136" s="50"/>
      <c r="C136" s="50"/>
      <c r="D136" s="50"/>
      <c r="E136" s="35"/>
      <c r="F136" s="35"/>
      <c r="G136" s="35"/>
      <c r="H136" s="35"/>
      <c r="I136" s="35"/>
      <c r="J136" s="35"/>
      <c r="K136" s="35"/>
      <c r="L136" s="35"/>
      <c r="M136" s="35"/>
    </row>
    <row r="137" spans="1:18" ht="15" customHeight="1" x14ac:dyDescent="0.2">
      <c r="B137" s="50"/>
      <c r="C137" s="50"/>
      <c r="D137" s="50"/>
      <c r="E137" s="35"/>
      <c r="F137" s="35"/>
      <c r="G137" s="35"/>
      <c r="H137" s="35"/>
      <c r="I137" s="35"/>
      <c r="J137" s="35"/>
      <c r="K137" s="35"/>
      <c r="L137" s="35"/>
      <c r="M137" s="35"/>
      <c r="N137" s="30"/>
    </row>
    <row r="138" spans="1:18" ht="20.25" customHeight="1" x14ac:dyDescent="0.3">
      <c r="B138" s="62" t="s">
        <v>434</v>
      </c>
      <c r="C138" s="62"/>
      <c r="D138" s="62"/>
      <c r="E138" s="63"/>
      <c r="F138" s="63"/>
      <c r="G138" s="63"/>
      <c r="H138" s="63"/>
      <c r="I138" s="63"/>
      <c r="J138" s="63"/>
      <c r="K138" s="63"/>
      <c r="L138" s="63"/>
      <c r="M138" s="63"/>
    </row>
    <row r="139" spans="1:18" ht="20.100000000000001" customHeight="1" x14ac:dyDescent="0.3">
      <c r="B139" s="64" t="s">
        <v>546</v>
      </c>
      <c r="C139" s="62"/>
      <c r="D139" s="62"/>
      <c r="E139" s="63"/>
      <c r="F139" s="63"/>
      <c r="G139" s="63"/>
      <c r="H139" s="63"/>
      <c r="I139" s="63"/>
      <c r="J139" s="63"/>
      <c r="K139" s="63"/>
      <c r="L139" s="63"/>
      <c r="M139" s="63"/>
    </row>
    <row r="140" spans="1:18" ht="15" customHeight="1" thickBot="1" x14ac:dyDescent="0.25">
      <c r="A140" s="27"/>
      <c r="B140" s="119"/>
      <c r="C140" s="119"/>
      <c r="D140" s="119"/>
      <c r="E140" s="119"/>
      <c r="F140" s="119"/>
      <c r="G140" s="119"/>
      <c r="H140" s="119"/>
      <c r="I140" s="119"/>
      <c r="J140" s="119"/>
      <c r="K140" s="120" t="s">
        <v>228</v>
      </c>
      <c r="L140" s="119" t="s">
        <v>215</v>
      </c>
      <c r="M140" s="119" t="s">
        <v>227</v>
      </c>
      <c r="N140" s="30"/>
    </row>
    <row r="141" spans="1:18" ht="15" customHeight="1" x14ac:dyDescent="0.2">
      <c r="A141" s="27"/>
      <c r="B141" s="74" t="s">
        <v>268</v>
      </c>
      <c r="C141" s="74"/>
      <c r="D141" s="74"/>
      <c r="E141" s="74"/>
      <c r="F141" s="74"/>
      <c r="G141" s="74"/>
      <c r="H141" s="74"/>
      <c r="I141" s="74"/>
      <c r="J141" s="74"/>
      <c r="K141" s="257" t="s">
        <v>238</v>
      </c>
      <c r="L141" s="393">
        <v>1</v>
      </c>
      <c r="M141" s="394">
        <v>1</v>
      </c>
      <c r="R141" s="254"/>
    </row>
    <row r="142" spans="1:18" ht="15" customHeight="1" x14ac:dyDescent="0.2">
      <c r="A142" s="27"/>
      <c r="B142" s="76" t="s">
        <v>298</v>
      </c>
      <c r="C142" s="155"/>
      <c r="D142" s="155"/>
      <c r="E142" s="155"/>
      <c r="F142" s="155"/>
      <c r="G142" s="155"/>
      <c r="H142" s="155"/>
      <c r="I142" s="155"/>
      <c r="J142" s="155"/>
      <c r="K142" s="90" t="s">
        <v>231</v>
      </c>
      <c r="L142" s="318">
        <v>0</v>
      </c>
      <c r="M142" s="405">
        <v>0</v>
      </c>
      <c r="R142" s="254"/>
    </row>
    <row r="143" spans="1:18" ht="15" customHeight="1" x14ac:dyDescent="0.2">
      <c r="A143" s="27"/>
      <c r="B143" s="76" t="s">
        <v>299</v>
      </c>
      <c r="C143" s="155"/>
      <c r="D143" s="155"/>
      <c r="E143" s="155"/>
      <c r="F143" s="155"/>
      <c r="G143" s="155"/>
      <c r="H143" s="155"/>
      <c r="I143" s="155"/>
      <c r="J143" s="155"/>
      <c r="K143" s="90" t="s">
        <v>231</v>
      </c>
      <c r="L143" s="318">
        <v>0</v>
      </c>
      <c r="M143" s="405">
        <v>0</v>
      </c>
      <c r="R143" s="254"/>
    </row>
    <row r="144" spans="1:18" ht="15" customHeight="1" x14ac:dyDescent="0.2">
      <c r="A144" s="27"/>
      <c r="B144" s="415" t="s">
        <v>340</v>
      </c>
      <c r="C144" s="415"/>
      <c r="D144" s="415"/>
      <c r="E144" s="415"/>
      <c r="F144" s="415"/>
      <c r="G144" s="415"/>
      <c r="H144" s="415"/>
      <c r="I144" s="415"/>
      <c r="J144" s="415"/>
      <c r="K144" s="156" t="s">
        <v>231</v>
      </c>
      <c r="L144" s="319">
        <v>0</v>
      </c>
      <c r="M144" s="409">
        <v>0</v>
      </c>
      <c r="O144" s="43"/>
      <c r="R144" s="254"/>
    </row>
    <row r="145" spans="1:18" ht="15" customHeight="1" x14ac:dyDescent="0.2">
      <c r="A145" s="27"/>
      <c r="B145" s="415" t="s">
        <v>341</v>
      </c>
      <c r="C145" s="415"/>
      <c r="D145" s="415"/>
      <c r="E145" s="415"/>
      <c r="F145" s="415"/>
      <c r="G145" s="415"/>
      <c r="H145" s="415"/>
      <c r="I145" s="415"/>
      <c r="J145" s="415"/>
      <c r="K145" s="156" t="s">
        <v>231</v>
      </c>
      <c r="L145" s="319">
        <v>0</v>
      </c>
      <c r="M145" s="409">
        <v>0</v>
      </c>
      <c r="O145" s="43"/>
    </row>
    <row r="146" spans="1:18" ht="15" customHeight="1" x14ac:dyDescent="0.2">
      <c r="A146" s="27"/>
      <c r="B146" s="415" t="s">
        <v>342</v>
      </c>
      <c r="C146" s="415"/>
      <c r="D146" s="415"/>
      <c r="E146" s="415"/>
      <c r="F146" s="415"/>
      <c r="G146" s="415"/>
      <c r="H146" s="415"/>
      <c r="I146" s="415"/>
      <c r="J146" s="415"/>
      <c r="K146" s="156" t="s">
        <v>231</v>
      </c>
      <c r="L146" s="319">
        <v>0</v>
      </c>
      <c r="M146" s="409">
        <v>0</v>
      </c>
      <c r="O146" s="43"/>
    </row>
    <row r="147" spans="1:18" ht="30" customHeight="1" x14ac:dyDescent="0.2">
      <c r="B147" s="172">
        <v>1</v>
      </c>
      <c r="C147" s="416" t="s">
        <v>435</v>
      </c>
      <c r="D147" s="416"/>
      <c r="E147" s="416"/>
      <c r="F147" s="416"/>
      <c r="G147" s="416"/>
      <c r="H147" s="416"/>
      <c r="I147" s="416"/>
      <c r="J147" s="416"/>
      <c r="K147" s="416"/>
      <c r="L147" s="416"/>
      <c r="M147" s="416"/>
      <c r="N147" s="43"/>
      <c r="O147" s="41"/>
    </row>
    <row r="148" spans="1:18" ht="15" customHeight="1" x14ac:dyDescent="0.2">
      <c r="B148" s="172"/>
      <c r="C148" s="174"/>
      <c r="D148" s="174"/>
      <c r="E148" s="174"/>
      <c r="F148" s="174"/>
      <c r="G148" s="174"/>
      <c r="H148" s="174"/>
      <c r="I148" s="174"/>
      <c r="J148" s="174"/>
      <c r="K148" s="174"/>
      <c r="L148" s="174"/>
      <c r="M148" s="174"/>
      <c r="N148" s="43"/>
      <c r="O148" s="41"/>
    </row>
    <row r="149" spans="1:18" ht="15" customHeight="1" x14ac:dyDescent="0.2">
      <c r="B149" s="41"/>
      <c r="C149" s="41"/>
      <c r="D149" s="41"/>
      <c r="E149" s="41"/>
      <c r="F149" s="41"/>
      <c r="G149" s="41"/>
      <c r="H149" s="41"/>
      <c r="I149" s="41"/>
      <c r="J149" s="41"/>
      <c r="K149" s="41"/>
      <c r="L149" s="41"/>
      <c r="M149" s="41"/>
      <c r="N149" s="41"/>
      <c r="R149" s="151"/>
    </row>
    <row r="150" spans="1:18" ht="20.25" x14ac:dyDescent="0.3">
      <c r="B150" s="62" t="s">
        <v>292</v>
      </c>
      <c r="R150" s="151"/>
    </row>
    <row r="151" spans="1:18" ht="20.100000000000001" customHeight="1" x14ac:dyDescent="0.25">
      <c r="B151" s="64" t="s">
        <v>367</v>
      </c>
    </row>
    <row r="152" spans="1:18" ht="20.100000000000001" customHeight="1" thickBot="1" x14ac:dyDescent="0.25">
      <c r="B152" s="119"/>
      <c r="C152" s="119"/>
      <c r="D152" s="119"/>
      <c r="E152" s="119"/>
      <c r="F152" s="119"/>
      <c r="G152" s="119"/>
      <c r="H152" s="119"/>
      <c r="I152" s="119"/>
      <c r="J152" s="119"/>
      <c r="K152" s="120" t="s">
        <v>228</v>
      </c>
      <c r="L152" s="119" t="s">
        <v>215</v>
      </c>
      <c r="M152" s="119" t="s">
        <v>227</v>
      </c>
    </row>
    <row r="153" spans="1:18" ht="15" customHeight="1" x14ac:dyDescent="0.2">
      <c r="B153" s="100" t="s">
        <v>331</v>
      </c>
      <c r="C153" s="100"/>
      <c r="D153" s="100"/>
      <c r="E153" s="100"/>
      <c r="F153" s="100"/>
      <c r="G153" s="100"/>
      <c r="H153" s="100"/>
      <c r="I153" s="100"/>
      <c r="J153" s="100"/>
      <c r="K153" s="154" t="s">
        <v>295</v>
      </c>
      <c r="L153" s="113">
        <v>14.5</v>
      </c>
      <c r="M153" s="305">
        <v>13.4</v>
      </c>
    </row>
    <row r="154" spans="1:18" ht="15" customHeight="1" x14ac:dyDescent="0.2">
      <c r="B154" s="109"/>
      <c r="C154" s="109" t="s">
        <v>293</v>
      </c>
      <c r="D154" s="109"/>
      <c r="E154" s="109"/>
      <c r="F154" s="109"/>
      <c r="G154" s="109"/>
      <c r="H154" s="109"/>
      <c r="I154" s="109"/>
      <c r="J154" s="109"/>
      <c r="K154" s="154" t="s">
        <v>295</v>
      </c>
      <c r="L154" s="78">
        <v>3</v>
      </c>
      <c r="M154" s="306">
        <v>5.3</v>
      </c>
    </row>
    <row r="155" spans="1:18" ht="15" customHeight="1" x14ac:dyDescent="0.2">
      <c r="B155" s="109"/>
      <c r="C155" s="109" t="s">
        <v>280</v>
      </c>
      <c r="D155" s="109"/>
      <c r="E155" s="109"/>
      <c r="F155" s="109"/>
      <c r="G155" s="109"/>
      <c r="H155" s="109"/>
      <c r="I155" s="109"/>
      <c r="J155" s="109"/>
      <c r="K155" s="154" t="s">
        <v>295</v>
      </c>
      <c r="L155" s="78">
        <v>4.5</v>
      </c>
      <c r="M155" s="306">
        <v>4.9000000000000004</v>
      </c>
    </row>
    <row r="156" spans="1:18" ht="15" customHeight="1" x14ac:dyDescent="0.2">
      <c r="B156" s="109"/>
      <c r="C156" s="109" t="s">
        <v>279</v>
      </c>
      <c r="D156" s="109"/>
      <c r="E156" s="109"/>
      <c r="F156" s="109"/>
      <c r="G156" s="109"/>
      <c r="H156" s="109"/>
      <c r="I156" s="109"/>
      <c r="J156" s="109"/>
      <c r="K156" s="154" t="s">
        <v>295</v>
      </c>
      <c r="L156" s="78">
        <v>7</v>
      </c>
      <c r="M156" s="306">
        <v>3.2</v>
      </c>
    </row>
    <row r="157" spans="1:18" ht="20.100000000000001" customHeight="1" x14ac:dyDescent="0.2">
      <c r="B157" s="109"/>
      <c r="C157" s="109"/>
      <c r="D157" s="109"/>
      <c r="E157" s="109"/>
      <c r="F157" s="109"/>
      <c r="G157" s="109"/>
      <c r="H157" s="109"/>
      <c r="I157" s="109"/>
      <c r="J157" s="109"/>
      <c r="K157" s="109"/>
      <c r="L157" s="153"/>
      <c r="M157" s="304"/>
    </row>
    <row r="158" spans="1:18" ht="15" customHeight="1" x14ac:dyDescent="0.2">
      <c r="B158" s="100" t="s">
        <v>330</v>
      </c>
      <c r="C158" s="100"/>
      <c r="D158" s="100"/>
      <c r="E158" s="100"/>
      <c r="F158" s="100"/>
      <c r="G158" s="100"/>
      <c r="H158" s="100"/>
      <c r="I158" s="100"/>
      <c r="J158" s="100"/>
      <c r="K158" s="90" t="s">
        <v>231</v>
      </c>
      <c r="L158" s="318">
        <v>0.31</v>
      </c>
      <c r="M158" s="402">
        <v>0.2</v>
      </c>
    </row>
    <row r="159" spans="1:18" ht="15" customHeight="1" x14ac:dyDescent="0.2">
      <c r="B159" s="109"/>
      <c r="C159" s="109" t="s">
        <v>293</v>
      </c>
      <c r="D159" s="109"/>
      <c r="E159" s="109"/>
      <c r="F159" s="109"/>
      <c r="G159" s="109"/>
      <c r="H159" s="109"/>
      <c r="I159" s="109"/>
      <c r="J159" s="109"/>
      <c r="K159" s="90" t="s">
        <v>231</v>
      </c>
      <c r="L159" s="318">
        <v>0.21</v>
      </c>
      <c r="M159" s="402">
        <v>0.24</v>
      </c>
    </row>
    <row r="160" spans="1:18" ht="15" customHeight="1" x14ac:dyDescent="0.2">
      <c r="B160" s="109"/>
      <c r="C160" s="109" t="s">
        <v>280</v>
      </c>
      <c r="D160" s="109"/>
      <c r="E160" s="109"/>
      <c r="F160" s="109"/>
      <c r="G160" s="109"/>
      <c r="H160" s="109"/>
      <c r="I160" s="109"/>
      <c r="J160" s="109"/>
      <c r="K160" s="90" t="s">
        <v>231</v>
      </c>
      <c r="L160" s="318">
        <v>0.3</v>
      </c>
      <c r="M160" s="402">
        <v>0.3</v>
      </c>
    </row>
    <row r="161" spans="2:19" ht="15" customHeight="1" x14ac:dyDescent="0.2">
      <c r="B161" s="109"/>
      <c r="C161" s="109" t="s">
        <v>495</v>
      </c>
      <c r="D161" s="109"/>
      <c r="E161" s="109"/>
      <c r="F161" s="109"/>
      <c r="G161" s="109"/>
      <c r="H161" s="109"/>
      <c r="I161" s="109"/>
      <c r="J161" s="109"/>
      <c r="K161" s="90" t="s">
        <v>231</v>
      </c>
      <c r="L161" s="318">
        <v>0.76</v>
      </c>
      <c r="M161" s="402">
        <v>-0.23</v>
      </c>
    </row>
    <row r="162" spans="2:19" ht="20.100000000000001" customHeight="1" x14ac:dyDescent="0.2">
      <c r="B162" s="109"/>
      <c r="C162" s="109"/>
      <c r="D162" s="109"/>
      <c r="E162" s="109"/>
      <c r="F162" s="109"/>
      <c r="G162" s="109"/>
      <c r="H162" s="109"/>
      <c r="I162" s="109"/>
      <c r="J162" s="109"/>
      <c r="K162" s="109"/>
      <c r="L162" s="78"/>
      <c r="M162" s="303"/>
    </row>
    <row r="163" spans="2:19" ht="15" customHeight="1" x14ac:dyDescent="0.2">
      <c r="B163" s="109" t="s">
        <v>494</v>
      </c>
      <c r="C163" s="109"/>
      <c r="D163" s="109"/>
      <c r="E163" s="109"/>
      <c r="F163" s="109"/>
      <c r="G163" s="109"/>
      <c r="H163" s="109"/>
      <c r="I163" s="109"/>
      <c r="J163" s="100"/>
      <c r="K163" s="154" t="s">
        <v>295</v>
      </c>
      <c r="L163" s="78">
        <v>18.402999999999999</v>
      </c>
      <c r="M163" s="306">
        <v>18.899999999999999</v>
      </c>
      <c r="R163" s="152"/>
      <c r="S163" s="152"/>
    </row>
    <row r="164" spans="2:19" ht="45" customHeight="1" x14ac:dyDescent="0.2">
      <c r="B164" s="307">
        <v>1</v>
      </c>
      <c r="C164" s="413" t="s">
        <v>502</v>
      </c>
      <c r="D164" s="413"/>
      <c r="E164" s="413"/>
      <c r="F164" s="413"/>
      <c r="G164" s="413"/>
      <c r="H164" s="413"/>
      <c r="I164" s="413"/>
      <c r="J164" s="413"/>
      <c r="K164" s="413"/>
      <c r="L164" s="413"/>
      <c r="M164" s="413"/>
    </row>
    <row r="165" spans="2:19" ht="14.25" customHeight="1" x14ac:dyDescent="0.2">
      <c r="B165" s="307">
        <v>2</v>
      </c>
      <c r="C165" s="175" t="s">
        <v>325</v>
      </c>
    </row>
    <row r="166" spans="2:19" ht="14.25" customHeight="1" x14ac:dyDescent="0.2"/>
    <row r="167" spans="2:19" ht="14.25" customHeight="1" x14ac:dyDescent="0.2"/>
    <row r="168" spans="2:19" ht="14.25" customHeight="1" x14ac:dyDescent="0.2"/>
    <row r="169" spans="2:19" ht="14.25" customHeight="1" x14ac:dyDescent="0.2"/>
  </sheetData>
  <sheetProtection algorithmName="SHA-512" hashValue="BvUCO5e6NtwA6ls/nKWAeAsURE8tofodLkIzFYyFjjQZGUr9lJnbtARk/NnyHkEA5ItM2cJuU7uFyQW8+2C8GA==" saltValue="MKihJN8LK/F/hqj6GozVWA==" spinCount="100000" sheet="1" objects="1" scenarios="1"/>
  <mergeCells count="8">
    <mergeCell ref="C164:M164"/>
    <mergeCell ref="B18:S18"/>
    <mergeCell ref="B145:J145"/>
    <mergeCell ref="B146:J146"/>
    <mergeCell ref="C147:M147"/>
    <mergeCell ref="H23:J23"/>
    <mergeCell ref="K23:O23"/>
    <mergeCell ref="B144:J144"/>
  </mergeCells>
  <phoneticPr fontId="2" type="noConversion"/>
  <pageMargins left="0.70866141732283472" right="0.70866141732283472" top="0.74803149606299213" bottom="0.74803149606299213" header="0.31496062992125984" footer="0.31496062992125984"/>
  <pageSetup scale="44" fitToHeight="30" orientation="portrait" r:id="rId1"/>
  <rowBreaks count="2" manualBreakCount="2">
    <brk id="81" max="18" man="1"/>
    <brk id="148"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8804A-1722-4670-BFD2-D344EDB12E35}">
  <dimension ref="A1:Y162"/>
  <sheetViews>
    <sheetView showGridLines="0" showRowColHeaders="0" zoomScaleNormal="100" workbookViewId="0"/>
  </sheetViews>
  <sheetFormatPr defaultColWidth="0" defaultRowHeight="0" customHeight="1" zeroHeight="1" x14ac:dyDescent="0.2"/>
  <cols>
    <col min="1" max="2" width="2.7109375" style="6" customWidth="1"/>
    <col min="3" max="9" width="10.7109375" style="6" customWidth="1"/>
    <col min="10" max="15" width="12.7109375" style="6" customWidth="1"/>
    <col min="16" max="19" width="10.7109375" style="6" customWidth="1"/>
    <col min="20" max="20" width="7.42578125" style="6" customWidth="1"/>
    <col min="21" max="21" width="10.7109375" style="6" customWidth="1"/>
    <col min="22" max="23" width="10.7109375" style="6" hidden="1" customWidth="1"/>
    <col min="24" max="25" width="0" style="6" hidden="1" customWidth="1"/>
    <col min="26" max="16384" width="8.85546875" style="6" hidden="1"/>
  </cols>
  <sheetData>
    <row r="1" spans="1:20" ht="15" customHeight="1" x14ac:dyDescent="0.2"/>
    <row r="2" spans="1:20" ht="15" customHeight="1" x14ac:dyDescent="0.2"/>
    <row r="3" spans="1:20" ht="15" customHeight="1" x14ac:dyDescent="0.2"/>
    <row r="4" spans="1:20" ht="15" customHeight="1" x14ac:dyDescent="0.2"/>
    <row r="5" spans="1:20" ht="15" customHeight="1" x14ac:dyDescent="0.2"/>
    <row r="6" spans="1:20" ht="15" customHeight="1" x14ac:dyDescent="0.2"/>
    <row r="7" spans="1:20" ht="15" customHeight="1" x14ac:dyDescent="0.2"/>
    <row r="8" spans="1:20" ht="15" customHeight="1" x14ac:dyDescent="0.2"/>
    <row r="9" spans="1:20" ht="15" customHeight="1" x14ac:dyDescent="0.2"/>
    <row r="10" spans="1:20" ht="15" customHeight="1" x14ac:dyDescent="0.2"/>
    <row r="11" spans="1:20" ht="15" customHeight="1" x14ac:dyDescent="0.2"/>
    <row r="12" spans="1:20" ht="15" customHeight="1" x14ac:dyDescent="0.2"/>
    <row r="13" spans="1:20" ht="8.25" customHeight="1" x14ac:dyDescent="0.2"/>
    <row r="14" spans="1:20" ht="37.15" customHeight="1" x14ac:dyDescent="0.2">
      <c r="A14" s="17" t="s">
        <v>225</v>
      </c>
      <c r="B14" s="8"/>
      <c r="C14" s="8"/>
      <c r="D14" s="8"/>
      <c r="E14" s="8"/>
      <c r="F14" s="8"/>
      <c r="G14" s="8"/>
      <c r="H14" s="8"/>
      <c r="I14" s="8"/>
      <c r="J14" s="8"/>
      <c r="K14" s="8"/>
      <c r="L14" s="8"/>
      <c r="M14" s="8"/>
      <c r="N14" s="8"/>
      <c r="O14" s="8"/>
      <c r="P14" s="8"/>
      <c r="Q14" s="8"/>
      <c r="R14" s="8"/>
      <c r="S14" s="8"/>
      <c r="T14" s="8"/>
    </row>
    <row r="15" spans="1:20" ht="15" customHeight="1" x14ac:dyDescent="0.2"/>
    <row r="16" spans="1:20" ht="20.25" x14ac:dyDescent="0.3">
      <c r="B16" s="62" t="s">
        <v>213</v>
      </c>
    </row>
    <row r="17" spans="1:24" ht="30" customHeight="1" x14ac:dyDescent="0.2">
      <c r="B17" s="414" t="s">
        <v>471</v>
      </c>
      <c r="C17" s="414"/>
      <c r="D17" s="414"/>
      <c r="E17" s="414"/>
      <c r="F17" s="414"/>
      <c r="G17" s="414"/>
      <c r="H17" s="414"/>
      <c r="I17" s="414"/>
      <c r="J17" s="414"/>
      <c r="K17" s="414"/>
      <c r="L17" s="414"/>
      <c r="M17" s="414"/>
      <c r="N17" s="414"/>
      <c r="O17" s="414"/>
      <c r="P17" s="414"/>
      <c r="Q17" s="414"/>
      <c r="R17" s="414"/>
      <c r="S17" s="414"/>
      <c r="T17" s="414"/>
      <c r="U17" s="67"/>
      <c r="V17" s="67"/>
      <c r="W17" s="67"/>
    </row>
    <row r="18" spans="1:24" ht="15" customHeight="1" x14ac:dyDescent="0.2">
      <c r="B18" s="21"/>
      <c r="C18" s="21"/>
      <c r="D18" s="21"/>
      <c r="E18" s="21"/>
      <c r="F18" s="21"/>
      <c r="G18" s="21"/>
      <c r="H18" s="21"/>
      <c r="I18" s="21"/>
      <c r="J18" s="21"/>
      <c r="K18" s="21"/>
      <c r="L18" s="21"/>
      <c r="M18" s="21"/>
      <c r="N18" s="21"/>
      <c r="O18" s="21"/>
      <c r="P18" s="21"/>
      <c r="Q18" s="21"/>
      <c r="R18" s="21"/>
      <c r="S18" s="21"/>
      <c r="T18" s="21"/>
      <c r="U18" s="21"/>
      <c r="V18" s="21"/>
      <c r="W18" s="21"/>
    </row>
    <row r="19" spans="1:24" ht="20.25" x14ac:dyDescent="0.3">
      <c r="B19" s="62" t="s">
        <v>369</v>
      </c>
      <c r="C19" s="63"/>
      <c r="D19" s="63"/>
      <c r="E19" s="63"/>
      <c r="F19" s="63"/>
      <c r="G19" s="63"/>
    </row>
    <row r="20" spans="1:24" ht="15" customHeight="1" x14ac:dyDescent="0.25">
      <c r="B20" s="64" t="s">
        <v>542</v>
      </c>
      <c r="C20" s="63"/>
      <c r="D20" s="63"/>
      <c r="E20" s="63"/>
      <c r="F20" s="63"/>
      <c r="G20" s="63"/>
    </row>
    <row r="21" spans="1:24" ht="15" customHeight="1" x14ac:dyDescent="0.3">
      <c r="C21" s="18"/>
      <c r="D21" s="18"/>
      <c r="E21" s="18"/>
      <c r="F21" s="18"/>
      <c r="G21" s="18"/>
      <c r="H21" s="18"/>
      <c r="I21" s="56"/>
      <c r="J21" s="56"/>
      <c r="K21" s="56"/>
      <c r="L21" s="56"/>
      <c r="M21" s="56"/>
      <c r="N21" s="18"/>
      <c r="O21" s="18"/>
      <c r="P21" s="18"/>
      <c r="T21" s="18"/>
      <c r="U21" s="18"/>
      <c r="V21" s="18"/>
      <c r="W21" s="18"/>
    </row>
    <row r="22" spans="1:24" ht="19.899999999999999" customHeight="1" thickBot="1" x14ac:dyDescent="0.35">
      <c r="A22" s="43"/>
      <c r="B22" s="80" t="s">
        <v>384</v>
      </c>
      <c r="C22" s="81"/>
      <c r="D22" s="81"/>
      <c r="E22" s="81"/>
      <c r="F22" s="81"/>
      <c r="G22" s="81"/>
      <c r="H22" s="81"/>
      <c r="I22" s="81"/>
      <c r="J22" s="82" t="s">
        <v>214</v>
      </c>
      <c r="K22" s="81" t="s">
        <v>217</v>
      </c>
      <c r="L22" s="81" t="s">
        <v>216</v>
      </c>
      <c r="M22" s="81" t="s">
        <v>215</v>
      </c>
      <c r="N22" s="19"/>
      <c r="O22" s="19"/>
      <c r="P22" s="19"/>
      <c r="T22" s="19"/>
      <c r="U22" s="19"/>
      <c r="V22" s="19"/>
      <c r="W22" s="19"/>
      <c r="X22" s="19"/>
    </row>
    <row r="23" spans="1:24" ht="19.899999999999999" customHeight="1" x14ac:dyDescent="0.25">
      <c r="A23" s="43"/>
      <c r="B23" s="6" t="s">
        <v>387</v>
      </c>
      <c r="C23"/>
      <c r="D23"/>
      <c r="E23"/>
      <c r="F23"/>
      <c r="G23"/>
      <c r="H23"/>
      <c r="I23"/>
      <c r="J23" s="420" t="s">
        <v>271</v>
      </c>
      <c r="K23" s="321">
        <v>142.19999999999999</v>
      </c>
      <c r="L23" s="324">
        <v>126.92928703000001</v>
      </c>
      <c r="M23" s="329">
        <v>62.503468090000005</v>
      </c>
      <c r="N23" s="19"/>
      <c r="O23" s="19"/>
      <c r="P23" s="19"/>
      <c r="T23" s="19"/>
      <c r="U23" s="19"/>
      <c r="V23" s="19"/>
      <c r="W23" s="19"/>
      <c r="X23" s="19"/>
    </row>
    <row r="24" spans="1:24" ht="15" x14ac:dyDescent="0.25">
      <c r="A24" s="43"/>
      <c r="B24" s="6" t="s">
        <v>388</v>
      </c>
      <c r="C24"/>
      <c r="D24"/>
      <c r="E24"/>
      <c r="F24"/>
      <c r="G24"/>
      <c r="H24"/>
      <c r="I24"/>
      <c r="J24" s="421"/>
      <c r="K24" s="321">
        <v>21.5</v>
      </c>
      <c r="L24" s="325">
        <v>25.3368</v>
      </c>
      <c r="M24" s="330">
        <v>12.6684</v>
      </c>
      <c r="N24" s="19"/>
      <c r="O24" s="19"/>
      <c r="P24" s="19"/>
      <c r="T24" s="19"/>
      <c r="U24" s="19"/>
      <c r="V24" s="19"/>
      <c r="W24" s="19"/>
      <c r="X24" s="19"/>
    </row>
    <row r="25" spans="1:24" ht="15" customHeight="1" x14ac:dyDescent="0.2">
      <c r="A25" s="43"/>
      <c r="B25" s="76" t="s">
        <v>218</v>
      </c>
      <c r="C25" s="75"/>
      <c r="D25" s="75"/>
      <c r="E25" s="75"/>
      <c r="F25" s="75"/>
      <c r="G25" s="75"/>
      <c r="H25" s="75"/>
      <c r="I25" s="75"/>
      <c r="J25" s="222" t="s">
        <v>272</v>
      </c>
      <c r="K25" s="323">
        <v>3970.6</v>
      </c>
      <c r="L25" s="326">
        <v>3304.9565019999995</v>
      </c>
      <c r="M25" s="331">
        <v>1329.6708213924758</v>
      </c>
      <c r="N25" s="19"/>
      <c r="O25" s="19"/>
      <c r="P25" s="19"/>
      <c r="Q25" s="19"/>
      <c r="R25" s="19"/>
      <c r="S25" s="19"/>
      <c r="T25" s="19"/>
      <c r="U25" s="19"/>
      <c r="V25" s="19"/>
      <c r="W25" s="19"/>
      <c r="X25" s="19"/>
    </row>
    <row r="26" spans="1:24" ht="15" customHeight="1" x14ac:dyDescent="0.25">
      <c r="A26" s="43"/>
      <c r="B26"/>
      <c r="C26" s="6" t="s">
        <v>389</v>
      </c>
      <c r="J26" s="420" t="s">
        <v>333</v>
      </c>
      <c r="K26" s="328">
        <v>6.3</v>
      </c>
      <c r="L26" s="325">
        <v>0</v>
      </c>
      <c r="M26" s="330">
        <v>1.0519479462433183</v>
      </c>
    </row>
    <row r="27" spans="1:24" ht="14.25" customHeight="1" x14ac:dyDescent="0.25">
      <c r="A27" s="43"/>
      <c r="B27"/>
      <c r="C27" s="6" t="s">
        <v>390</v>
      </c>
      <c r="J27" s="422"/>
      <c r="K27" s="328">
        <v>46.8</v>
      </c>
      <c r="L27" s="325">
        <v>167.81704005744947</v>
      </c>
      <c r="M27" s="330">
        <v>792.46459953527653</v>
      </c>
    </row>
    <row r="28" spans="1:24" ht="15" x14ac:dyDescent="0.25">
      <c r="A28" s="43"/>
      <c r="B28"/>
      <c r="C28" s="6" t="s">
        <v>391</v>
      </c>
      <c r="J28" s="422"/>
      <c r="K28" s="328">
        <v>36</v>
      </c>
      <c r="L28" s="325">
        <v>43.6233045560856</v>
      </c>
      <c r="M28" s="330">
        <v>50.080164849684259</v>
      </c>
    </row>
    <row r="29" spans="1:24" ht="15" x14ac:dyDescent="0.25">
      <c r="A29" s="43"/>
      <c r="B29"/>
      <c r="C29" s="6" t="s">
        <v>218</v>
      </c>
      <c r="J29" s="422"/>
      <c r="K29" s="328">
        <v>436.3</v>
      </c>
      <c r="L29" s="325">
        <v>301.358863934</v>
      </c>
      <c r="M29" s="330">
        <v>188.39927967172824</v>
      </c>
    </row>
    <row r="30" spans="1:24" ht="15" x14ac:dyDescent="0.25">
      <c r="A30" s="43"/>
      <c r="B30"/>
      <c r="C30" s="6" t="s">
        <v>392</v>
      </c>
      <c r="J30" s="422"/>
      <c r="K30" s="328">
        <v>175.9</v>
      </c>
      <c r="L30" s="325">
        <v>156.47981192730219</v>
      </c>
      <c r="M30" s="330">
        <v>127.59429206466282</v>
      </c>
    </row>
    <row r="31" spans="1:24" ht="15" x14ac:dyDescent="0.25">
      <c r="A31" s="43"/>
      <c r="B31"/>
      <c r="C31" s="6" t="s">
        <v>393</v>
      </c>
      <c r="J31" s="422"/>
      <c r="K31" s="328">
        <v>0</v>
      </c>
      <c r="L31" s="325">
        <v>0.64811024459389477</v>
      </c>
      <c r="M31" s="330">
        <v>24.634166977671143</v>
      </c>
    </row>
    <row r="32" spans="1:24" ht="15" x14ac:dyDescent="0.25">
      <c r="A32" s="43"/>
      <c r="B32"/>
      <c r="C32" s="6" t="s">
        <v>394</v>
      </c>
      <c r="J32" s="422"/>
      <c r="K32" s="328">
        <v>0</v>
      </c>
      <c r="L32" s="325">
        <v>0</v>
      </c>
      <c r="M32" s="330">
        <v>2.8414705122851771</v>
      </c>
    </row>
    <row r="33" spans="1:20" ht="15" x14ac:dyDescent="0.25">
      <c r="A33" s="43"/>
      <c r="B33"/>
      <c r="C33" s="6" t="s">
        <v>395</v>
      </c>
      <c r="J33" s="422"/>
      <c r="K33" s="328">
        <v>176.5</v>
      </c>
      <c r="L33" s="325">
        <v>63.792163090072179</v>
      </c>
      <c r="M33" s="330">
        <v>312.35485732662352</v>
      </c>
    </row>
    <row r="34" spans="1:20" ht="15" x14ac:dyDescent="0.25">
      <c r="A34" s="43"/>
      <c r="B34"/>
      <c r="C34" s="6" t="s">
        <v>396</v>
      </c>
      <c r="J34" s="422"/>
      <c r="K34" s="328">
        <v>0</v>
      </c>
      <c r="L34" s="325">
        <v>11.912689327829368</v>
      </c>
      <c r="M34" s="330">
        <v>14.646999099338927</v>
      </c>
    </row>
    <row r="35" spans="1:20" ht="15" x14ac:dyDescent="0.25">
      <c r="A35" s="43"/>
      <c r="B35"/>
      <c r="C35" s="6" t="s">
        <v>397</v>
      </c>
      <c r="J35" s="422"/>
      <c r="K35" s="328">
        <v>18</v>
      </c>
      <c r="L35" s="325">
        <v>5.4833051857526813</v>
      </c>
      <c r="M35" s="330">
        <v>8.2475806147212865</v>
      </c>
    </row>
    <row r="36" spans="1:20" ht="15" x14ac:dyDescent="0.25">
      <c r="A36" s="43"/>
      <c r="B36"/>
      <c r="C36" s="6" t="s">
        <v>398</v>
      </c>
      <c r="J36" s="422"/>
      <c r="K36" s="328">
        <v>11.4</v>
      </c>
      <c r="L36" s="325">
        <v>8.7758221416386988</v>
      </c>
      <c r="M36" s="330">
        <v>5.0405198193152749</v>
      </c>
    </row>
    <row r="37" spans="1:20" ht="15" x14ac:dyDescent="0.25">
      <c r="A37" s="43"/>
      <c r="B37"/>
      <c r="C37" s="6" t="s">
        <v>399</v>
      </c>
      <c r="J37" s="422"/>
      <c r="K37" s="328">
        <v>2.4</v>
      </c>
      <c r="L37" s="325">
        <v>3.7363444640966805</v>
      </c>
      <c r="M37" s="330">
        <v>0.67319546384855222</v>
      </c>
    </row>
    <row r="38" spans="1:20" ht="15" x14ac:dyDescent="0.25">
      <c r="A38" s="43"/>
      <c r="B38"/>
      <c r="C38" s="6" t="s">
        <v>400</v>
      </c>
      <c r="J38" s="422"/>
      <c r="K38" s="328">
        <v>376.7</v>
      </c>
      <c r="L38" s="325">
        <v>370.44356497214824</v>
      </c>
      <c r="M38" s="330">
        <v>348.45074176936293</v>
      </c>
    </row>
    <row r="39" spans="1:20" ht="15" x14ac:dyDescent="0.25">
      <c r="A39" s="43"/>
      <c r="B39"/>
      <c r="C39" s="6" t="s">
        <v>387</v>
      </c>
      <c r="J39" s="422"/>
      <c r="K39" s="328">
        <v>11</v>
      </c>
      <c r="L39" s="325">
        <v>15.383060253478101</v>
      </c>
      <c r="M39" s="330">
        <v>10.219343476581116</v>
      </c>
    </row>
    <row r="40" spans="1:20" ht="15" x14ac:dyDescent="0.25">
      <c r="A40" s="43"/>
      <c r="B40"/>
      <c r="C40" s="6" t="s">
        <v>388</v>
      </c>
      <c r="J40" s="422"/>
      <c r="K40" s="328">
        <v>0</v>
      </c>
      <c r="L40" s="325">
        <v>0</v>
      </c>
      <c r="M40" s="330">
        <v>0.83110585647286961</v>
      </c>
    </row>
    <row r="41" spans="1:20" ht="15" x14ac:dyDescent="0.25">
      <c r="A41" s="43"/>
      <c r="B41"/>
      <c r="C41" s="6" t="s">
        <v>222</v>
      </c>
      <c r="J41" s="422"/>
      <c r="K41" s="328">
        <v>101.5</v>
      </c>
      <c r="L41" s="325">
        <v>11.47575</v>
      </c>
      <c r="M41" s="330">
        <v>6.5780000000000012</v>
      </c>
    </row>
    <row r="42" spans="1:20" ht="15" x14ac:dyDescent="0.25">
      <c r="A42" s="43"/>
      <c r="B42"/>
      <c r="C42" s="6" t="s">
        <v>401</v>
      </c>
      <c r="J42" s="421"/>
      <c r="K42" s="328">
        <v>10.4</v>
      </c>
      <c r="L42" s="325">
        <v>19.850042049293908</v>
      </c>
      <c r="M42" s="330">
        <v>13.977531253601548</v>
      </c>
    </row>
    <row r="43" spans="1:20" ht="15" customHeight="1" x14ac:dyDescent="0.2">
      <c r="A43" s="43"/>
      <c r="B43" s="75" t="s">
        <v>221</v>
      </c>
      <c r="C43" s="75"/>
      <c r="D43" s="75"/>
      <c r="E43" s="75"/>
      <c r="F43" s="75"/>
      <c r="G43" s="75"/>
      <c r="H43" s="75"/>
      <c r="I43" s="75"/>
      <c r="J43" s="222"/>
      <c r="K43" s="322">
        <f>SUM(K23:K42)</f>
        <v>5543.4999999999991</v>
      </c>
      <c r="L43" s="327">
        <f>SUM(L23:L42)</f>
        <v>4638.0024612337402</v>
      </c>
      <c r="M43" s="332">
        <f>SUM(M23:M42)</f>
        <v>3312.9284857198941</v>
      </c>
    </row>
    <row r="44" spans="1:20" ht="15" customHeight="1" x14ac:dyDescent="0.2">
      <c r="A44" s="43"/>
      <c r="B44" s="41"/>
      <c r="C44" s="41"/>
      <c r="D44" s="41"/>
      <c r="E44" s="41"/>
      <c r="F44" s="41"/>
      <c r="G44" s="41"/>
      <c r="H44" s="41"/>
      <c r="I44" s="41"/>
      <c r="J44" s="42"/>
      <c r="K44" s="42"/>
      <c r="L44" s="42"/>
      <c r="M44" s="42"/>
    </row>
    <row r="45" spans="1:20" ht="15" customHeight="1" x14ac:dyDescent="0.2">
      <c r="A45" s="43"/>
      <c r="B45" s="41"/>
      <c r="C45" s="41"/>
      <c r="D45" s="41"/>
      <c r="E45" s="41"/>
      <c r="F45" s="41"/>
      <c r="G45" s="41"/>
      <c r="H45" s="41"/>
      <c r="I45" s="41"/>
      <c r="J45" s="42"/>
      <c r="K45" s="42"/>
      <c r="L45" s="42"/>
      <c r="M45" s="42"/>
    </row>
    <row r="46" spans="1:20" ht="19.899999999999999" customHeight="1" thickBot="1" x14ac:dyDescent="0.25">
      <c r="A46" s="43"/>
      <c r="B46" s="41"/>
      <c r="C46" s="41"/>
      <c r="D46" s="41"/>
      <c r="E46" s="41"/>
      <c r="F46" s="41"/>
      <c r="H46" s="60"/>
      <c r="I46" s="60"/>
      <c r="J46" s="81"/>
      <c r="K46" s="81" t="s">
        <v>217</v>
      </c>
      <c r="L46" s="81" t="s">
        <v>216</v>
      </c>
      <c r="M46" s="81" t="s">
        <v>215</v>
      </c>
      <c r="N46" s="81" t="s">
        <v>324</v>
      </c>
    </row>
    <row r="47" spans="1:20" ht="19.899999999999999" customHeight="1" x14ac:dyDescent="0.2">
      <c r="A47" s="43"/>
      <c r="B47" s="41"/>
      <c r="C47" s="41"/>
      <c r="D47" s="41"/>
      <c r="E47" s="41"/>
      <c r="F47" s="41"/>
      <c r="H47" s="86" t="s">
        <v>271</v>
      </c>
      <c r="I47" s="86"/>
      <c r="J47" s="112"/>
      <c r="K47" s="324">
        <f>SUM(K23:K24)</f>
        <v>163.69999999999999</v>
      </c>
      <c r="L47" s="324">
        <f>SUM(L23:L24)</f>
        <v>152.26608703000002</v>
      </c>
      <c r="M47" s="329">
        <f>SUM(M23:M24)</f>
        <v>75.171868090000004</v>
      </c>
      <c r="N47" s="112"/>
      <c r="Q47" s="426"/>
      <c r="R47" s="426"/>
      <c r="S47" s="426"/>
      <c r="T47" s="426"/>
    </row>
    <row r="48" spans="1:20" ht="15" customHeight="1" x14ac:dyDescent="0.2">
      <c r="A48" s="43"/>
      <c r="B48" s="41"/>
      <c r="C48" s="41"/>
      <c r="D48" s="41"/>
      <c r="E48" s="41"/>
      <c r="F48" s="41"/>
      <c r="H48" s="6" t="s">
        <v>272</v>
      </c>
      <c r="J48" s="79"/>
      <c r="K48" s="325">
        <f>SUM(K25)</f>
        <v>3970.6</v>
      </c>
      <c r="L48" s="325">
        <f>SUM(L25)</f>
        <v>3304.9565019999995</v>
      </c>
      <c r="M48" s="330">
        <f>SUM(M25)</f>
        <v>1329.6708213924758</v>
      </c>
      <c r="N48" s="79"/>
      <c r="P48" s="171"/>
      <c r="Q48" s="426"/>
      <c r="R48" s="426"/>
      <c r="S48" s="426"/>
      <c r="T48" s="426"/>
    </row>
    <row r="49" spans="1:23" ht="15" customHeight="1" x14ac:dyDescent="0.2">
      <c r="A49" s="43"/>
      <c r="B49" s="41"/>
      <c r="C49" s="41"/>
      <c r="D49" s="41"/>
      <c r="E49" s="41"/>
      <c r="F49" s="41"/>
      <c r="H49" s="88" t="s">
        <v>333</v>
      </c>
      <c r="I49" s="89"/>
      <c r="J49" s="113"/>
      <c r="K49" s="325">
        <f>SUM(K26:K42)</f>
        <v>1409.2</v>
      </c>
      <c r="L49" s="325">
        <f>SUM(L26:L42)</f>
        <v>1180.7798722037412</v>
      </c>
      <c r="M49" s="330">
        <f>SUM(M26:M42)</f>
        <v>1908.0857962374173</v>
      </c>
      <c r="N49" s="113"/>
      <c r="P49" s="171"/>
      <c r="Q49" s="426"/>
      <c r="R49" s="426"/>
      <c r="S49" s="426"/>
      <c r="T49" s="426"/>
    </row>
    <row r="50" spans="1:23" ht="19.899999999999999" customHeight="1" x14ac:dyDescent="0.2">
      <c r="A50" s="43"/>
      <c r="B50" s="41"/>
      <c r="C50" s="41"/>
      <c r="D50" s="41"/>
      <c r="E50" s="41"/>
      <c r="F50" s="41"/>
      <c r="H50" s="75" t="s">
        <v>223</v>
      </c>
      <c r="I50" s="76"/>
      <c r="J50" s="77"/>
      <c r="K50" s="327">
        <f>SUM(K47:K49)</f>
        <v>5543.5</v>
      </c>
      <c r="L50" s="327">
        <f>SUM(L47:L49)</f>
        <v>4638.0024612337411</v>
      </c>
      <c r="M50" s="332">
        <f>SUM(M47:M49)</f>
        <v>3312.9284857198932</v>
      </c>
      <c r="N50" s="327">
        <f>K50*0.6</f>
        <v>3326.1</v>
      </c>
      <c r="P50" s="171"/>
      <c r="Q50" s="426"/>
      <c r="R50" s="426"/>
      <c r="S50" s="426"/>
      <c r="T50" s="426"/>
    </row>
    <row r="51" spans="1:23" ht="5.0999999999999996" customHeight="1" x14ac:dyDescent="0.2">
      <c r="A51" s="43"/>
      <c r="B51" s="41"/>
      <c r="C51" s="41"/>
      <c r="D51" s="41"/>
      <c r="E51" s="41"/>
      <c r="F51" s="41"/>
      <c r="H51" s="22"/>
      <c r="J51" s="111"/>
      <c r="K51" s="111"/>
      <c r="L51" s="111"/>
      <c r="P51" s="171"/>
      <c r="Q51" s="426"/>
      <c r="R51" s="426"/>
      <c r="S51" s="426"/>
      <c r="T51" s="426"/>
    </row>
    <row r="52" spans="1:23" ht="19.899999999999999" customHeight="1" x14ac:dyDescent="0.2">
      <c r="A52" s="43"/>
      <c r="B52" s="41"/>
      <c r="C52" s="41"/>
      <c r="D52" s="41"/>
      <c r="E52" s="41"/>
      <c r="F52" s="41"/>
      <c r="H52" s="75" t="s">
        <v>274</v>
      </c>
      <c r="I52" s="76"/>
      <c r="J52" s="114"/>
      <c r="K52" s="333">
        <v>1</v>
      </c>
      <c r="L52" s="333">
        <v>1</v>
      </c>
      <c r="M52" s="334">
        <v>1</v>
      </c>
      <c r="P52" s="171"/>
      <c r="Q52" s="426"/>
      <c r="R52" s="426"/>
      <c r="S52" s="426"/>
      <c r="T52" s="426"/>
    </row>
    <row r="53" spans="1:23" ht="15" customHeight="1" x14ac:dyDescent="0.2"/>
    <row r="54" spans="1:23" ht="15" customHeight="1" x14ac:dyDescent="0.2">
      <c r="B54" s="70">
        <v>1</v>
      </c>
      <c r="C54" s="423" t="s">
        <v>440</v>
      </c>
      <c r="D54" s="423"/>
      <c r="E54" s="423"/>
      <c r="F54" s="423"/>
      <c r="G54" s="423"/>
      <c r="H54" s="423"/>
      <c r="I54" s="423"/>
      <c r="J54" s="423"/>
      <c r="K54" s="423"/>
      <c r="L54" s="423"/>
      <c r="M54" s="423"/>
      <c r="N54" s="423"/>
      <c r="O54" s="423"/>
      <c r="P54" s="423"/>
      <c r="Q54" s="423"/>
      <c r="R54" s="423"/>
      <c r="S54" s="423"/>
      <c r="T54" s="67"/>
      <c r="U54" s="68"/>
      <c r="V54" s="68"/>
      <c r="W54" s="68"/>
    </row>
    <row r="55" spans="1:23" ht="30" customHeight="1" x14ac:dyDescent="0.2">
      <c r="B55" s="70">
        <v>2</v>
      </c>
      <c r="C55" s="423" t="s">
        <v>402</v>
      </c>
      <c r="D55" s="423"/>
      <c r="E55" s="423"/>
      <c r="F55" s="423"/>
      <c r="G55" s="423"/>
      <c r="H55" s="423"/>
      <c r="I55" s="423"/>
      <c r="J55" s="423"/>
      <c r="K55" s="423"/>
      <c r="L55" s="423"/>
      <c r="M55" s="423"/>
      <c r="N55" s="423"/>
      <c r="O55" s="423"/>
      <c r="P55" s="423"/>
      <c r="Q55" s="423"/>
      <c r="R55" s="423"/>
      <c r="S55" s="423"/>
      <c r="T55" s="170"/>
      <c r="U55" s="67"/>
      <c r="V55" s="67"/>
      <c r="W55" s="67"/>
    </row>
    <row r="56" spans="1:23" ht="15" customHeight="1" x14ac:dyDescent="0.2">
      <c r="B56" s="70">
        <v>3</v>
      </c>
      <c r="C56" s="423" t="s">
        <v>444</v>
      </c>
      <c r="D56" s="423"/>
      <c r="E56" s="423"/>
      <c r="F56" s="423"/>
      <c r="G56" s="423"/>
      <c r="H56" s="423"/>
      <c r="I56" s="423"/>
      <c r="J56" s="423"/>
      <c r="K56" s="423"/>
      <c r="L56" s="423"/>
      <c r="M56" s="423"/>
      <c r="N56" s="423"/>
      <c r="O56" s="423"/>
      <c r="P56" s="423"/>
      <c r="Q56" s="423"/>
      <c r="R56" s="423"/>
      <c r="S56" s="423"/>
      <c r="T56" s="67"/>
      <c r="U56" s="20"/>
      <c r="V56" s="20"/>
      <c r="W56" s="20"/>
    </row>
    <row r="57" spans="1:23" ht="30" customHeight="1" x14ac:dyDescent="0.2">
      <c r="B57" s="70">
        <v>4</v>
      </c>
      <c r="C57" s="423" t="s">
        <v>403</v>
      </c>
      <c r="D57" s="423"/>
      <c r="E57" s="423"/>
      <c r="F57" s="423"/>
      <c r="G57" s="423"/>
      <c r="H57" s="423"/>
      <c r="I57" s="423"/>
      <c r="J57" s="423"/>
      <c r="K57" s="423"/>
      <c r="L57" s="423"/>
      <c r="M57" s="423"/>
      <c r="N57" s="423"/>
      <c r="O57" s="423"/>
      <c r="P57" s="423"/>
      <c r="Q57" s="423"/>
      <c r="R57" s="423"/>
      <c r="S57" s="423"/>
      <c r="T57" s="67"/>
    </row>
    <row r="58" spans="1:23" ht="15" customHeight="1" x14ac:dyDescent="0.2">
      <c r="B58" s="70">
        <v>5</v>
      </c>
      <c r="C58" s="423" t="s">
        <v>277</v>
      </c>
      <c r="D58" s="423"/>
      <c r="E58" s="423"/>
      <c r="F58" s="423"/>
      <c r="G58" s="423"/>
      <c r="H58" s="423"/>
      <c r="I58" s="423"/>
      <c r="J58" s="423"/>
      <c r="K58" s="423"/>
      <c r="L58" s="423"/>
      <c r="M58" s="423"/>
      <c r="N58" s="423"/>
      <c r="O58" s="423"/>
      <c r="P58" s="423"/>
      <c r="Q58" s="423"/>
      <c r="R58" s="423"/>
      <c r="S58" s="423"/>
      <c r="T58" s="67"/>
      <c r="U58" s="67"/>
      <c r="V58" s="67"/>
      <c r="W58" s="67"/>
    </row>
    <row r="59" spans="1:23" ht="15" customHeight="1" x14ac:dyDescent="0.2">
      <c r="B59" s="70">
        <v>6</v>
      </c>
      <c r="C59" s="423" t="s">
        <v>473</v>
      </c>
      <c r="D59" s="423"/>
      <c r="E59" s="423"/>
      <c r="F59" s="423"/>
      <c r="G59" s="423"/>
      <c r="H59" s="423"/>
      <c r="I59" s="423"/>
      <c r="J59" s="423"/>
      <c r="K59" s="423"/>
      <c r="L59" s="423"/>
      <c r="M59" s="423"/>
      <c r="N59" s="423"/>
      <c r="O59" s="423"/>
      <c r="P59" s="423"/>
      <c r="Q59" s="423"/>
      <c r="R59" s="423"/>
      <c r="S59" s="423"/>
    </row>
    <row r="60" spans="1:23" ht="30" customHeight="1" x14ac:dyDescent="0.2">
      <c r="B60" s="70">
        <v>7</v>
      </c>
      <c r="C60" s="423" t="s">
        <v>438</v>
      </c>
      <c r="D60" s="423"/>
      <c r="E60" s="423"/>
      <c r="F60" s="423"/>
      <c r="G60" s="423"/>
      <c r="H60" s="423"/>
      <c r="I60" s="423"/>
      <c r="J60" s="423"/>
      <c r="K60" s="423"/>
      <c r="L60" s="423"/>
      <c r="M60" s="423"/>
      <c r="N60" s="423"/>
      <c r="O60" s="423"/>
      <c r="P60" s="423"/>
      <c r="Q60" s="423"/>
      <c r="R60" s="423"/>
      <c r="S60" s="423"/>
    </row>
    <row r="61" spans="1:23" ht="15" customHeight="1" x14ac:dyDescent="0.2">
      <c r="B61" s="70"/>
      <c r="C61" s="21"/>
      <c r="D61" s="21"/>
      <c r="E61" s="21"/>
      <c r="F61" s="21"/>
      <c r="G61" s="21"/>
      <c r="H61" s="21"/>
      <c r="I61" s="21"/>
      <c r="J61" s="21"/>
      <c r="K61" s="21"/>
      <c r="L61" s="21"/>
      <c r="M61" s="21"/>
      <c r="N61" s="21"/>
      <c r="O61" s="21"/>
      <c r="P61" s="21"/>
      <c r="Q61" s="21"/>
      <c r="R61" s="21"/>
      <c r="S61" s="21"/>
    </row>
    <row r="62" spans="1:23" ht="15" customHeight="1" x14ac:dyDescent="0.2">
      <c r="N62" s="21"/>
      <c r="O62" s="21"/>
      <c r="P62" s="21"/>
      <c r="Q62" s="21"/>
      <c r="R62" s="21"/>
      <c r="S62" s="21"/>
    </row>
    <row r="63" spans="1:23" ht="20.100000000000001" customHeight="1" thickBot="1" x14ac:dyDescent="0.35">
      <c r="B63" s="80" t="s">
        <v>447</v>
      </c>
      <c r="C63" s="81"/>
      <c r="D63" s="81"/>
      <c r="E63" s="81"/>
      <c r="F63" s="81"/>
      <c r="G63" s="81"/>
      <c r="H63" s="81"/>
      <c r="I63" s="81"/>
      <c r="J63" s="81"/>
      <c r="K63" s="81"/>
      <c r="L63" s="82" t="s">
        <v>293</v>
      </c>
      <c r="M63" s="82" t="s">
        <v>280</v>
      </c>
      <c r="N63" s="82" t="s">
        <v>279</v>
      </c>
      <c r="O63" s="82" t="s">
        <v>437</v>
      </c>
    </row>
    <row r="64" spans="1:23" ht="15" customHeight="1" x14ac:dyDescent="0.25">
      <c r="B64" s="245" t="s">
        <v>423</v>
      </c>
      <c r="C64" s="246"/>
      <c r="D64" s="246"/>
      <c r="E64" s="246"/>
      <c r="F64" s="246"/>
      <c r="G64" s="246"/>
      <c r="H64" s="246"/>
      <c r="I64" s="246"/>
      <c r="J64" s="246"/>
      <c r="K64" s="246"/>
      <c r="L64" s="335">
        <v>0</v>
      </c>
      <c r="M64" s="336">
        <v>77.813062090000003</v>
      </c>
      <c r="N64" s="335">
        <v>7.7848341999999997</v>
      </c>
      <c r="O64" s="337">
        <f>SUM(L64:N64)</f>
        <v>85.597896290000008</v>
      </c>
    </row>
    <row r="65" spans="2:19" ht="15" customHeight="1" x14ac:dyDescent="0.25">
      <c r="B65" s="88" t="s">
        <v>424</v>
      </c>
      <c r="C65" s="247"/>
      <c r="D65" s="247"/>
      <c r="E65" s="247"/>
      <c r="F65" s="247"/>
      <c r="G65" s="247"/>
      <c r="H65" s="247"/>
      <c r="I65" s="247"/>
      <c r="J65" s="248"/>
      <c r="K65" s="248"/>
      <c r="L65" s="338">
        <v>30.890214423769571</v>
      </c>
      <c r="M65" s="339">
        <v>1568.2848990879531</v>
      </c>
      <c r="N65" s="338">
        <v>32.076947662268466</v>
      </c>
      <c r="O65" s="340">
        <f>SUM(L65:N65)</f>
        <v>1631.252061173991</v>
      </c>
    </row>
    <row r="66" spans="2:19" ht="15" customHeight="1" x14ac:dyDescent="0.25">
      <c r="B66"/>
      <c r="C66" s="6" t="s">
        <v>417</v>
      </c>
      <c r="D66"/>
      <c r="E66"/>
      <c r="F66"/>
      <c r="G66"/>
      <c r="H66"/>
      <c r="I66"/>
      <c r="J66"/>
      <c r="K66"/>
      <c r="L66" s="341">
        <v>502.00653632502241</v>
      </c>
      <c r="M66" s="342">
        <v>965.50575819822916</v>
      </c>
      <c r="N66" s="341">
        <v>249.02211496157699</v>
      </c>
      <c r="O66" s="343">
        <f>SUM(L66:N66)</f>
        <v>1716.5344094848285</v>
      </c>
    </row>
    <row r="67" spans="2:19" ht="15" customHeight="1" x14ac:dyDescent="0.25">
      <c r="B67"/>
      <c r="C67" s="6" t="s">
        <v>419</v>
      </c>
      <c r="D67"/>
      <c r="E67"/>
      <c r="F67"/>
      <c r="G67"/>
      <c r="H67"/>
      <c r="I67"/>
      <c r="J67"/>
      <c r="K67"/>
      <c r="L67" s="341">
        <v>101.96538729164956</v>
      </c>
      <c r="M67" s="342">
        <v>376.10147080512098</v>
      </c>
      <c r="N67" s="341">
        <v>149.76064562711952</v>
      </c>
      <c r="O67" s="343">
        <f t="shared" ref="O67:O74" si="0">SUM(L67:N67)</f>
        <v>627.82750372389</v>
      </c>
    </row>
    <row r="68" spans="2:19" ht="15" customHeight="1" x14ac:dyDescent="0.25">
      <c r="B68"/>
      <c r="C68" s="6" t="s">
        <v>418</v>
      </c>
      <c r="D68"/>
      <c r="E68"/>
      <c r="F68"/>
      <c r="G68"/>
      <c r="H68"/>
      <c r="I68"/>
      <c r="J68"/>
      <c r="K68"/>
      <c r="L68" s="341">
        <v>144.12941259345303</v>
      </c>
      <c r="M68" s="342">
        <v>478.20123393525364</v>
      </c>
      <c r="N68" s="341">
        <v>377.86737384051344</v>
      </c>
      <c r="O68" s="343">
        <f t="shared" si="0"/>
        <v>1000.1980203692201</v>
      </c>
    </row>
    <row r="69" spans="2:19" ht="15" customHeight="1" x14ac:dyDescent="0.25">
      <c r="B69"/>
      <c r="C69" s="6" t="s">
        <v>421</v>
      </c>
      <c r="D69"/>
      <c r="E69"/>
      <c r="F69"/>
      <c r="G69"/>
      <c r="H69"/>
      <c r="I69"/>
      <c r="J69"/>
      <c r="K69"/>
      <c r="L69" s="341">
        <v>3.5566307064979457</v>
      </c>
      <c r="M69" s="342">
        <v>189.99642642145528</v>
      </c>
      <c r="N69" s="341">
        <v>12.809392594677213</v>
      </c>
      <c r="O69" s="343">
        <f t="shared" si="0"/>
        <v>206.36244972263043</v>
      </c>
    </row>
    <row r="70" spans="2:19" ht="15" customHeight="1" x14ac:dyDescent="0.25">
      <c r="B70"/>
      <c r="C70" s="6" t="s">
        <v>416</v>
      </c>
      <c r="D70"/>
      <c r="E70"/>
      <c r="F70"/>
      <c r="G70"/>
      <c r="H70"/>
      <c r="I70"/>
      <c r="J70"/>
      <c r="K70"/>
      <c r="L70" s="344">
        <v>1873.8465213467482</v>
      </c>
      <c r="M70" s="345">
        <v>3864.1015052675111</v>
      </c>
      <c r="N70" s="344">
        <v>1801.9396900749</v>
      </c>
      <c r="O70" s="343">
        <f t="shared" si="0"/>
        <v>7539.8877166891589</v>
      </c>
    </row>
    <row r="71" spans="2:19" ht="15" customHeight="1" x14ac:dyDescent="0.25">
      <c r="B71"/>
      <c r="C71" s="6" t="s">
        <v>420</v>
      </c>
      <c r="D71"/>
      <c r="E71"/>
      <c r="F71"/>
      <c r="G71"/>
      <c r="H71"/>
      <c r="I71"/>
      <c r="J71"/>
      <c r="K71"/>
      <c r="L71" s="341">
        <v>111.73668864499015</v>
      </c>
      <c r="M71" s="342">
        <v>52.814890236028944</v>
      </c>
      <c r="N71" s="341">
        <v>21.930251554037344</v>
      </c>
      <c r="O71" s="343">
        <f t="shared" si="0"/>
        <v>186.48183043505645</v>
      </c>
    </row>
    <row r="72" spans="2:19" ht="15" customHeight="1" x14ac:dyDescent="0.25">
      <c r="B72" s="247"/>
      <c r="C72" s="88" t="s">
        <v>422</v>
      </c>
      <c r="D72" s="247"/>
      <c r="E72" s="247"/>
      <c r="F72" s="247"/>
      <c r="G72" s="247"/>
      <c r="H72" s="247"/>
      <c r="I72" s="247"/>
      <c r="J72" s="247"/>
      <c r="K72" s="247"/>
      <c r="L72" s="346">
        <v>87.390437624560079</v>
      </c>
      <c r="M72" s="347">
        <v>7.3278900185966158</v>
      </c>
      <c r="N72" s="346">
        <v>6.1710416140601358</v>
      </c>
      <c r="O72" s="340">
        <f t="shared" si="0"/>
        <v>100.88936925721683</v>
      </c>
    </row>
    <row r="73" spans="2:19" ht="15" customHeight="1" x14ac:dyDescent="0.25">
      <c r="B73" s="6" t="s">
        <v>441</v>
      </c>
      <c r="C73"/>
      <c r="D73"/>
      <c r="E73"/>
      <c r="F73"/>
      <c r="G73"/>
      <c r="H73"/>
      <c r="I73"/>
      <c r="J73"/>
      <c r="K73"/>
      <c r="L73" s="338">
        <f>SUM(L66:L72)</f>
        <v>2824.631614532921</v>
      </c>
      <c r="M73" s="339">
        <f>SUM(M66:M72)</f>
        <v>5934.049174882196</v>
      </c>
      <c r="N73" s="338">
        <f>SUM(N66:N72)</f>
        <v>2619.5005102668847</v>
      </c>
      <c r="O73" s="340">
        <f t="shared" si="0"/>
        <v>11378.181299682001</v>
      </c>
    </row>
    <row r="74" spans="2:19" ht="15" customHeight="1" thickBot="1" x14ac:dyDescent="0.3">
      <c r="B74" s="249" t="s">
        <v>221</v>
      </c>
      <c r="C74" s="250"/>
      <c r="D74" s="250"/>
      <c r="E74" s="250"/>
      <c r="F74" s="250"/>
      <c r="G74" s="250"/>
      <c r="H74" s="250"/>
      <c r="I74" s="250"/>
      <c r="J74" s="250"/>
      <c r="K74" s="250"/>
      <c r="L74" s="348">
        <f>L64+L65+L73</f>
        <v>2855.5218289566906</v>
      </c>
      <c r="M74" s="349">
        <f>M64+M65+M73</f>
        <v>7580.147136060149</v>
      </c>
      <c r="N74" s="348">
        <f>N64+N65+N73</f>
        <v>2659.362292129153</v>
      </c>
      <c r="O74" s="350">
        <f t="shared" si="0"/>
        <v>13095.031257145993</v>
      </c>
    </row>
    <row r="75" spans="2:19" ht="45" customHeight="1" x14ac:dyDescent="0.2">
      <c r="B75" s="70">
        <v>1</v>
      </c>
      <c r="C75" s="423" t="s">
        <v>474</v>
      </c>
      <c r="D75" s="423"/>
      <c r="E75" s="423"/>
      <c r="F75" s="423"/>
      <c r="G75" s="423"/>
      <c r="H75" s="423"/>
      <c r="I75" s="423"/>
      <c r="J75" s="423"/>
      <c r="K75" s="423"/>
      <c r="L75" s="423"/>
      <c r="M75" s="423"/>
      <c r="N75" s="423"/>
      <c r="O75" s="423"/>
      <c r="P75" s="423"/>
      <c r="Q75" s="423"/>
      <c r="R75" s="423"/>
      <c r="S75" s="423"/>
    </row>
    <row r="76" spans="2:19" ht="15" customHeight="1" x14ac:dyDescent="0.2">
      <c r="B76" s="70">
        <v>2</v>
      </c>
      <c r="C76" s="175" t="s">
        <v>425</v>
      </c>
      <c r="D76" s="21"/>
      <c r="E76" s="21"/>
      <c r="F76" s="21"/>
      <c r="G76" s="21"/>
      <c r="H76" s="21"/>
      <c r="I76" s="21"/>
      <c r="J76" s="21"/>
      <c r="K76" s="21"/>
      <c r="L76" s="21"/>
      <c r="M76" s="21"/>
      <c r="N76" s="67"/>
      <c r="O76" s="67"/>
    </row>
    <row r="77" spans="2:19" ht="15" customHeight="1" x14ac:dyDescent="0.2">
      <c r="B77" s="70">
        <v>3</v>
      </c>
      <c r="C77" s="175" t="s">
        <v>426</v>
      </c>
      <c r="D77" s="21"/>
      <c r="E77" s="21"/>
      <c r="F77" s="21"/>
      <c r="G77" s="21"/>
      <c r="H77" s="21"/>
      <c r="I77" s="21"/>
      <c r="J77" s="21"/>
      <c r="K77" s="21"/>
      <c r="L77" s="21"/>
      <c r="M77" s="21"/>
      <c r="N77" s="67"/>
      <c r="O77" s="67"/>
    </row>
    <row r="78" spans="2:19" ht="15" customHeight="1" x14ac:dyDescent="0.2">
      <c r="B78" s="70">
        <v>4</v>
      </c>
      <c r="C78" s="175" t="s">
        <v>442</v>
      </c>
      <c r="D78" s="21"/>
      <c r="E78" s="21"/>
      <c r="F78" s="21"/>
      <c r="G78" s="21"/>
      <c r="H78" s="21"/>
      <c r="I78" s="21"/>
      <c r="J78" s="21"/>
      <c r="K78" s="21"/>
      <c r="L78" s="21"/>
      <c r="M78" s="21"/>
      <c r="N78" s="67"/>
      <c r="O78" s="67"/>
    </row>
    <row r="79" spans="2:19" ht="15" customHeight="1" x14ac:dyDescent="0.2">
      <c r="B79" s="70"/>
      <c r="C79" s="21"/>
      <c r="D79" s="21"/>
      <c r="E79" s="21"/>
      <c r="F79" s="21"/>
      <c r="G79" s="21"/>
      <c r="H79" s="21"/>
      <c r="I79" s="21"/>
      <c r="J79" s="21"/>
      <c r="K79" s="21"/>
      <c r="L79" s="21"/>
      <c r="M79" s="21"/>
      <c r="N79" s="67"/>
      <c r="O79" s="67"/>
    </row>
    <row r="80" spans="2:19" ht="15" customHeight="1" x14ac:dyDescent="0.2">
      <c r="B80" s="70"/>
      <c r="C80" s="21"/>
      <c r="D80" s="21"/>
      <c r="E80" s="21"/>
      <c r="F80" s="21"/>
      <c r="G80" s="21"/>
      <c r="H80" s="21"/>
      <c r="I80" s="21"/>
      <c r="J80" s="21"/>
      <c r="K80" s="21"/>
      <c r="L80" s="21"/>
      <c r="M80" s="21"/>
      <c r="N80" s="21"/>
      <c r="O80" s="21"/>
      <c r="S80" s="21"/>
    </row>
    <row r="81" spans="1:20" ht="20.25" customHeight="1" x14ac:dyDescent="0.3">
      <c r="A81" s="18"/>
      <c r="B81" s="62" t="s">
        <v>448</v>
      </c>
    </row>
    <row r="82" spans="1:20" ht="15" customHeight="1" x14ac:dyDescent="0.3">
      <c r="A82" s="18"/>
      <c r="B82" s="64" t="s">
        <v>539</v>
      </c>
    </row>
    <row r="83" spans="1:20" ht="19.899999999999999" customHeight="1" thickBot="1" x14ac:dyDescent="0.35">
      <c r="A83" s="18"/>
      <c r="B83" s="61"/>
      <c r="C83" s="60"/>
      <c r="D83" s="60"/>
      <c r="E83" s="60"/>
      <c r="F83" s="60"/>
      <c r="G83" s="60"/>
      <c r="H83" s="425"/>
      <c r="I83" s="425"/>
      <c r="J83" s="81"/>
      <c r="K83" s="81" t="s">
        <v>217</v>
      </c>
      <c r="L83" s="81" t="s">
        <v>216</v>
      </c>
      <c r="M83" s="81" t="s">
        <v>215</v>
      </c>
      <c r="N83" s="81" t="s">
        <v>323</v>
      </c>
    </row>
    <row r="84" spans="1:20" ht="20.100000000000001" customHeight="1" x14ac:dyDescent="0.3">
      <c r="A84" s="18"/>
      <c r="B84" s="225" t="s">
        <v>404</v>
      </c>
      <c r="C84" s="225"/>
      <c r="D84" s="223"/>
      <c r="E84" s="223"/>
      <c r="F84" s="223"/>
      <c r="G84" s="223"/>
      <c r="H84" s="224"/>
      <c r="I84" s="224"/>
      <c r="J84" s="226"/>
      <c r="K84" s="351">
        <v>107.88</v>
      </c>
      <c r="L84" s="351">
        <v>90.28</v>
      </c>
      <c r="M84" s="352">
        <v>58.37</v>
      </c>
      <c r="N84" s="353">
        <v>53.94</v>
      </c>
    </row>
    <row r="85" spans="1:20" ht="15" customHeight="1" x14ac:dyDescent="0.3">
      <c r="A85" s="18"/>
      <c r="B85" s="155" t="s">
        <v>507</v>
      </c>
      <c r="C85" s="155"/>
      <c r="D85" s="65"/>
      <c r="E85" s="65"/>
      <c r="F85" s="65"/>
      <c r="G85" s="65"/>
      <c r="H85" s="65"/>
      <c r="I85" s="65"/>
      <c r="J85" s="59"/>
      <c r="K85" s="354"/>
      <c r="L85" s="354"/>
      <c r="M85" s="355">
        <f>L74/Social!H27</f>
        <v>10.615322784225615</v>
      </c>
      <c r="N85" s="356"/>
      <c r="O85" s="262"/>
    </row>
    <row r="86" spans="1:20" ht="15" customHeight="1" x14ac:dyDescent="0.3">
      <c r="A86" s="18"/>
      <c r="B86" s="155" t="s">
        <v>508</v>
      </c>
      <c r="C86" s="155"/>
      <c r="D86" s="65"/>
      <c r="E86" s="65"/>
      <c r="F86" s="65"/>
      <c r="G86" s="65"/>
      <c r="H86" s="65"/>
      <c r="I86" s="65"/>
      <c r="J86" s="59"/>
      <c r="K86" s="354"/>
      <c r="L86" s="354"/>
      <c r="M86" s="355">
        <f>M74/Social!I27</f>
        <v>9.3697739629915322</v>
      </c>
      <c r="N86" s="356"/>
      <c r="O86" s="262"/>
    </row>
    <row r="87" spans="1:20" ht="15" customHeight="1" x14ac:dyDescent="0.3">
      <c r="A87" s="18"/>
      <c r="B87" s="155" t="s">
        <v>509</v>
      </c>
      <c r="C87" s="155"/>
      <c r="D87" s="65"/>
      <c r="E87" s="65"/>
      <c r="F87" s="65"/>
      <c r="G87" s="65"/>
      <c r="H87" s="65"/>
      <c r="I87" s="65"/>
      <c r="J87" s="59"/>
      <c r="K87" s="354"/>
      <c r="L87" s="354"/>
      <c r="M87" s="355">
        <f>N74/Social!J27</f>
        <v>4.952257527242371</v>
      </c>
      <c r="N87" s="356"/>
      <c r="O87" s="262"/>
    </row>
    <row r="88" spans="1:20" ht="15" customHeight="1" x14ac:dyDescent="0.3">
      <c r="A88" s="18"/>
      <c r="B88" s="65" t="s">
        <v>510</v>
      </c>
      <c r="C88" s="155"/>
      <c r="D88" s="65"/>
      <c r="E88" s="65"/>
      <c r="F88" s="65"/>
      <c r="G88" s="65"/>
      <c r="H88" s="65"/>
      <c r="I88" s="65"/>
      <c r="J88" s="59"/>
      <c r="K88" s="354"/>
      <c r="L88" s="354"/>
      <c r="M88" s="355">
        <f>O74/Social!G27</f>
        <v>8.1083784873968998</v>
      </c>
      <c r="N88" s="356"/>
      <c r="O88" s="262"/>
    </row>
    <row r="89" spans="1:20" ht="15" customHeight="1" x14ac:dyDescent="0.3">
      <c r="A89" s="18"/>
      <c r="B89" s="70">
        <v>1</v>
      </c>
      <c r="C89" s="423" t="s">
        <v>475</v>
      </c>
      <c r="D89" s="423"/>
      <c r="E89" s="423"/>
      <c r="F89" s="423"/>
      <c r="G89" s="423"/>
      <c r="H89" s="423"/>
      <c r="I89" s="423"/>
      <c r="J89" s="423"/>
      <c r="K89" s="423"/>
      <c r="L89" s="423"/>
      <c r="M89" s="423"/>
      <c r="N89" s="423"/>
      <c r="O89" s="67"/>
      <c r="P89" s="67"/>
      <c r="Q89" s="67"/>
      <c r="R89" s="67"/>
      <c r="S89" s="67"/>
      <c r="T89" s="67"/>
    </row>
    <row r="90" spans="1:20" ht="45" customHeight="1" x14ac:dyDescent="0.3">
      <c r="A90" s="18"/>
      <c r="B90" s="70">
        <v>2</v>
      </c>
      <c r="C90" s="423" t="s">
        <v>506</v>
      </c>
      <c r="D90" s="423"/>
      <c r="E90" s="423"/>
      <c r="F90" s="423"/>
      <c r="G90" s="423"/>
      <c r="H90" s="423"/>
      <c r="I90" s="423"/>
      <c r="J90" s="423"/>
      <c r="K90" s="423"/>
      <c r="L90" s="423"/>
      <c r="M90" s="423"/>
      <c r="N90" s="423"/>
      <c r="O90" s="67"/>
      <c r="P90" s="67"/>
      <c r="Q90" s="67"/>
      <c r="R90" s="67"/>
      <c r="S90" s="67"/>
      <c r="T90" s="67"/>
    </row>
    <row r="91" spans="1:20" ht="60" customHeight="1" x14ac:dyDescent="0.3">
      <c r="A91" s="18"/>
      <c r="B91" s="70">
        <v>3</v>
      </c>
      <c r="C91" s="423" t="s">
        <v>446</v>
      </c>
      <c r="D91" s="423"/>
      <c r="E91" s="423"/>
      <c r="F91" s="423"/>
      <c r="G91" s="423"/>
      <c r="H91" s="423"/>
      <c r="I91" s="423"/>
      <c r="J91" s="423"/>
      <c r="K91" s="423"/>
      <c r="L91" s="423"/>
      <c r="M91" s="423"/>
      <c r="N91" s="423"/>
    </row>
    <row r="92" spans="1:20" ht="15" customHeight="1" x14ac:dyDescent="0.3">
      <c r="A92" s="18"/>
      <c r="B92" s="24"/>
    </row>
    <row r="93" spans="1:20" ht="20.25" customHeight="1" x14ac:dyDescent="0.3">
      <c r="A93" s="18"/>
      <c r="B93" s="62" t="s">
        <v>308</v>
      </c>
    </row>
    <row r="94" spans="1:20" ht="15" customHeight="1" x14ac:dyDescent="0.3">
      <c r="A94" s="18"/>
      <c r="B94" s="64" t="s">
        <v>543</v>
      </c>
    </row>
    <row r="95" spans="1:20" ht="15" customHeight="1" x14ac:dyDescent="0.3">
      <c r="A95" s="18"/>
      <c r="B95" s="64" t="s">
        <v>344</v>
      </c>
    </row>
    <row r="96" spans="1:20" s="43" customFormat="1" ht="19.899999999999999" customHeight="1" thickBot="1" x14ac:dyDescent="0.25">
      <c r="A96" s="32"/>
      <c r="B96" s="61" t="s">
        <v>405</v>
      </c>
      <c r="C96" s="60"/>
      <c r="D96" s="60"/>
      <c r="E96" s="60"/>
      <c r="F96" s="60"/>
      <c r="G96" s="60"/>
      <c r="H96" s="425"/>
      <c r="I96" s="425"/>
      <c r="J96" s="60"/>
      <c r="K96" s="60" t="s">
        <v>217</v>
      </c>
      <c r="L96" s="60" t="s">
        <v>216</v>
      </c>
      <c r="M96" s="60" t="s">
        <v>215</v>
      </c>
      <c r="N96" s="6"/>
      <c r="P96" s="6"/>
      <c r="Q96" s="6"/>
      <c r="R96" s="6"/>
      <c r="S96" s="6"/>
      <c r="T96" s="6"/>
    </row>
    <row r="97" spans="1:25" s="43" customFormat="1" ht="19.899999999999999" customHeight="1" x14ac:dyDescent="0.2">
      <c r="A97" s="32"/>
      <c r="B97" s="71" t="s">
        <v>385</v>
      </c>
      <c r="C97" s="41"/>
      <c r="D97" s="41"/>
      <c r="E97" s="41"/>
      <c r="F97" s="41"/>
      <c r="G97" s="76" t="s">
        <v>219</v>
      </c>
      <c r="H97" s="76"/>
      <c r="I97" s="76"/>
      <c r="J97" s="78"/>
      <c r="K97" s="357">
        <v>3970.5830000000001</v>
      </c>
      <c r="L97" s="357">
        <v>3304.9569999999999</v>
      </c>
      <c r="M97" s="358">
        <v>1329.67</v>
      </c>
      <c r="N97" s="6"/>
      <c r="P97" s="6"/>
      <c r="Q97" s="6"/>
      <c r="R97" s="6"/>
      <c r="S97" s="6"/>
      <c r="T97" s="6"/>
    </row>
    <row r="98" spans="1:25" s="43" customFormat="1" ht="15" customHeight="1" x14ac:dyDescent="0.2">
      <c r="A98" s="32"/>
      <c r="B98" s="49"/>
      <c r="C98" s="41"/>
      <c r="D98" s="41"/>
      <c r="E98" s="41"/>
      <c r="F98" s="41"/>
      <c r="G98" s="76" t="s">
        <v>220</v>
      </c>
      <c r="H98" s="22"/>
      <c r="I98" s="22"/>
      <c r="J98" s="78"/>
      <c r="K98" s="357">
        <v>436.32799999999997</v>
      </c>
      <c r="L98" s="357">
        <v>301.35899999999998</v>
      </c>
      <c r="M98" s="358">
        <v>188.4</v>
      </c>
      <c r="N98" s="58"/>
      <c r="P98" s="6"/>
      <c r="Q98" s="6"/>
      <c r="R98" s="6"/>
      <c r="S98" s="6"/>
      <c r="T98" s="6"/>
    </row>
    <row r="99" spans="1:25" s="43" customFormat="1" ht="19.899999999999999" customHeight="1" x14ac:dyDescent="0.2">
      <c r="A99" s="32"/>
      <c r="B99" s="73"/>
      <c r="C99" s="74"/>
      <c r="D99" s="74"/>
      <c r="E99" s="74"/>
      <c r="F99" s="74"/>
      <c r="G99" s="75" t="s">
        <v>223</v>
      </c>
      <c r="H99" s="76"/>
      <c r="I99" s="76"/>
      <c r="J99" s="77"/>
      <c r="K99" s="359">
        <f t="shared" ref="K99" si="1">SUM(K97:K98)</f>
        <v>4406.9110000000001</v>
      </c>
      <c r="L99" s="359">
        <f>SUM(L97:L98)</f>
        <v>3606.3159999999998</v>
      </c>
      <c r="M99" s="360">
        <f>SUM(M97:M98)</f>
        <v>1518.0700000000002</v>
      </c>
      <c r="N99" s="58"/>
      <c r="P99" s="6"/>
      <c r="Q99" s="6"/>
      <c r="R99" s="6"/>
      <c r="S99" s="6"/>
      <c r="T99" s="6"/>
    </row>
    <row r="100" spans="1:25" s="43" customFormat="1" ht="15" customHeight="1" x14ac:dyDescent="0.2">
      <c r="A100" s="32"/>
      <c r="B100" s="40"/>
      <c r="C100" s="41"/>
      <c r="D100" s="41"/>
      <c r="E100" s="41"/>
      <c r="F100" s="41"/>
      <c r="G100" s="41"/>
      <c r="H100" s="72"/>
      <c r="I100" s="72"/>
      <c r="J100" s="72"/>
      <c r="K100" s="72"/>
      <c r="L100" s="72"/>
      <c r="M100" s="72"/>
      <c r="N100" s="58"/>
    </row>
    <row r="101" spans="1:25" s="43" customFormat="1" ht="19.899999999999999" customHeight="1" thickBot="1" x14ac:dyDescent="0.25">
      <c r="A101" s="32"/>
      <c r="B101" s="61"/>
      <c r="C101" s="60"/>
      <c r="D101" s="60"/>
      <c r="E101" s="60"/>
      <c r="F101" s="60"/>
      <c r="G101" s="60"/>
      <c r="H101" s="425"/>
      <c r="I101" s="425"/>
      <c r="J101" s="60"/>
      <c r="K101" s="60" t="s">
        <v>273</v>
      </c>
      <c r="L101" s="60" t="s">
        <v>216</v>
      </c>
      <c r="M101" s="60" t="s">
        <v>215</v>
      </c>
      <c r="N101" s="6"/>
    </row>
    <row r="102" spans="1:25" s="43" customFormat="1" ht="20.100000000000001" customHeight="1" x14ac:dyDescent="0.2">
      <c r="A102" s="32"/>
      <c r="B102" s="71" t="s">
        <v>386</v>
      </c>
      <c r="C102" s="41"/>
      <c r="D102" s="41"/>
      <c r="E102" s="41"/>
      <c r="F102" s="41"/>
      <c r="G102" s="76" t="s">
        <v>219</v>
      </c>
      <c r="H102" s="76"/>
      <c r="I102" s="76"/>
      <c r="J102" s="78"/>
      <c r="K102" s="357"/>
      <c r="L102" s="357">
        <v>2662.7130000000002</v>
      </c>
      <c r="M102" s="358">
        <v>1351.249</v>
      </c>
      <c r="N102" s="58"/>
    </row>
    <row r="103" spans="1:25" s="43" customFormat="1" ht="15" customHeight="1" x14ac:dyDescent="0.2">
      <c r="A103" s="32"/>
      <c r="B103" s="49"/>
      <c r="C103" s="41"/>
      <c r="D103" s="41"/>
      <c r="E103" s="41"/>
      <c r="F103" s="41"/>
      <c r="G103" s="76" t="s">
        <v>220</v>
      </c>
      <c r="H103" s="22"/>
      <c r="I103" s="22"/>
      <c r="J103" s="78"/>
      <c r="K103" s="357"/>
      <c r="L103" s="357">
        <v>377.01900000000001</v>
      </c>
      <c r="M103" s="358">
        <v>166.821</v>
      </c>
      <c r="N103" s="58"/>
    </row>
    <row r="104" spans="1:25" s="43" customFormat="1" ht="19.899999999999999" customHeight="1" x14ac:dyDescent="0.2">
      <c r="A104" s="32"/>
      <c r="B104" s="73"/>
      <c r="C104" s="74"/>
      <c r="D104" s="74"/>
      <c r="E104" s="74"/>
      <c r="F104" s="74"/>
      <c r="G104" s="75" t="s">
        <v>223</v>
      </c>
      <c r="H104" s="76"/>
      <c r="I104" s="76"/>
      <c r="J104" s="77"/>
      <c r="K104" s="359">
        <v>3534.2550000000001</v>
      </c>
      <c r="L104" s="359">
        <v>3039.732</v>
      </c>
      <c r="M104" s="360">
        <f>SUM(M102:M103)</f>
        <v>1518.07</v>
      </c>
      <c r="N104" s="58"/>
    </row>
    <row r="105" spans="1:25" s="43" customFormat="1" ht="15" customHeight="1" x14ac:dyDescent="0.2">
      <c r="A105" s="32"/>
      <c r="B105" s="40"/>
      <c r="C105" s="41"/>
      <c r="D105" s="41"/>
      <c r="E105" s="41"/>
      <c r="F105" s="41"/>
      <c r="G105" s="41"/>
      <c r="H105" s="72"/>
      <c r="I105" s="72"/>
      <c r="J105" s="72"/>
      <c r="K105" s="72"/>
      <c r="L105" s="72"/>
      <c r="M105" s="72"/>
      <c r="N105" s="58"/>
    </row>
    <row r="106" spans="1:25" s="43" customFormat="1" ht="15" customHeight="1" thickBot="1" x14ac:dyDescent="0.25">
      <c r="A106" s="32"/>
      <c r="B106" s="61"/>
      <c r="C106" s="60"/>
      <c r="D106" s="60"/>
      <c r="E106" s="60"/>
      <c r="F106" s="60"/>
      <c r="G106" s="60"/>
      <c r="H106" s="425"/>
      <c r="I106" s="425"/>
      <c r="J106" s="60"/>
      <c r="K106" s="60" t="s">
        <v>273</v>
      </c>
      <c r="L106" s="60" t="s">
        <v>216</v>
      </c>
      <c r="M106" s="60" t="s">
        <v>215</v>
      </c>
      <c r="N106" s="58"/>
    </row>
    <row r="107" spans="1:25" s="43" customFormat="1" ht="20.100000000000001" customHeight="1" x14ac:dyDescent="0.2">
      <c r="A107" s="32"/>
      <c r="B107" s="71" t="s">
        <v>335</v>
      </c>
      <c r="C107" s="41"/>
      <c r="D107" s="41"/>
      <c r="E107" s="41"/>
      <c r="F107" s="41"/>
      <c r="G107" s="76" t="s">
        <v>219</v>
      </c>
      <c r="H107" s="76"/>
      <c r="I107" s="76"/>
      <c r="J107" s="78"/>
      <c r="K107" s="357"/>
      <c r="L107" s="357">
        <v>2788.181</v>
      </c>
      <c r="M107" s="358">
        <v>1484.8889999999999</v>
      </c>
      <c r="N107" s="58"/>
    </row>
    <row r="108" spans="1:25" s="43" customFormat="1" ht="15" customHeight="1" x14ac:dyDescent="0.2">
      <c r="A108" s="32"/>
      <c r="B108" s="40"/>
      <c r="C108" s="41"/>
      <c r="D108" s="41"/>
      <c r="E108" s="41"/>
      <c r="F108" s="41"/>
      <c r="G108" s="76" t="s">
        <v>220</v>
      </c>
      <c r="H108" s="76"/>
      <c r="I108" s="76"/>
      <c r="J108" s="78"/>
      <c r="K108" s="357"/>
      <c r="L108" s="357">
        <v>394.78399999999999</v>
      </c>
      <c r="M108" s="358">
        <v>183.32</v>
      </c>
      <c r="N108" s="58"/>
    </row>
    <row r="109" spans="1:25" s="43" customFormat="1" ht="15" customHeight="1" x14ac:dyDescent="0.2">
      <c r="A109" s="32"/>
      <c r="B109" s="40"/>
      <c r="C109" s="41"/>
      <c r="D109" s="41"/>
      <c r="E109" s="41"/>
      <c r="F109" s="41"/>
      <c r="G109" s="76" t="s">
        <v>336</v>
      </c>
      <c r="H109" s="76"/>
      <c r="I109" s="76"/>
      <c r="J109" s="78"/>
      <c r="K109" s="357">
        <v>811.13300000000004</v>
      </c>
      <c r="L109" s="357">
        <v>736.94299999999998</v>
      </c>
      <c r="M109" s="358">
        <v>394.185</v>
      </c>
    </row>
    <row r="110" spans="1:25" s="43" customFormat="1" ht="19.899999999999999" customHeight="1" x14ac:dyDescent="0.2">
      <c r="A110" s="32"/>
      <c r="B110" s="73"/>
      <c r="C110" s="74"/>
      <c r="D110" s="74"/>
      <c r="E110" s="74"/>
      <c r="F110" s="74"/>
      <c r="G110" s="75" t="s">
        <v>223</v>
      </c>
      <c r="H110" s="76"/>
      <c r="I110" s="76"/>
      <c r="J110" s="77"/>
      <c r="K110" s="359">
        <v>4363.2780000000002</v>
      </c>
      <c r="L110" s="359">
        <f>SUM(L107:L109)</f>
        <v>3919.9080000000004</v>
      </c>
      <c r="M110" s="360">
        <f>SUM(M107:M109)</f>
        <v>2062.3939999999998</v>
      </c>
      <c r="N110" s="58"/>
    </row>
    <row r="111" spans="1:25" s="58" customFormat="1" ht="30" customHeight="1" x14ac:dyDescent="0.2">
      <c r="A111" s="32"/>
      <c r="B111" s="173">
        <v>1</v>
      </c>
      <c r="C111" s="424" t="s">
        <v>406</v>
      </c>
      <c r="D111" s="424"/>
      <c r="E111" s="424"/>
      <c r="F111" s="424"/>
      <c r="G111" s="424"/>
      <c r="H111" s="424"/>
      <c r="I111" s="424"/>
      <c r="J111" s="424"/>
      <c r="K111" s="424"/>
      <c r="L111" s="424"/>
      <c r="M111" s="424"/>
      <c r="N111" s="167"/>
      <c r="O111" s="167"/>
      <c r="P111" s="167"/>
      <c r="Q111" s="167"/>
      <c r="R111" s="167"/>
      <c r="S111" s="167"/>
      <c r="T111" s="167"/>
      <c r="U111" s="43"/>
      <c r="V111" s="43"/>
      <c r="W111" s="43"/>
      <c r="X111" s="43"/>
      <c r="Y111" s="43"/>
    </row>
    <row r="112" spans="1:25" s="43" customFormat="1" ht="15" customHeight="1" x14ac:dyDescent="0.2">
      <c r="A112" s="32"/>
      <c r="B112" s="173">
        <v>2</v>
      </c>
      <c r="C112" s="424" t="s">
        <v>409</v>
      </c>
      <c r="D112" s="424"/>
      <c r="E112" s="424"/>
      <c r="F112" s="424"/>
      <c r="G112" s="424"/>
      <c r="H112" s="424"/>
      <c r="I112" s="424"/>
      <c r="J112" s="424"/>
      <c r="K112" s="424"/>
      <c r="L112" s="424"/>
      <c r="M112" s="424"/>
      <c r="N112" s="167"/>
      <c r="O112" s="167"/>
      <c r="P112" s="167"/>
      <c r="Q112" s="167"/>
      <c r="R112" s="167"/>
      <c r="S112" s="167"/>
      <c r="T112" s="167"/>
    </row>
    <row r="113" spans="1:22" s="43" customFormat="1" ht="15" customHeight="1" x14ac:dyDescent="0.2">
      <c r="A113" s="32"/>
      <c r="B113" s="58"/>
      <c r="C113" s="51"/>
      <c r="D113" s="58"/>
      <c r="E113" s="58"/>
      <c r="F113" s="58"/>
      <c r="G113" s="58"/>
      <c r="H113" s="58"/>
      <c r="I113" s="58"/>
      <c r="J113" s="58"/>
      <c r="K113" s="58"/>
      <c r="L113" s="58"/>
      <c r="M113" s="58"/>
      <c r="N113" s="57"/>
      <c r="O113" s="57"/>
      <c r="P113" s="57"/>
      <c r="Q113" s="57"/>
      <c r="R113" s="57"/>
      <c r="S113" s="57"/>
      <c r="T113" s="57"/>
      <c r="U113" s="57"/>
      <c r="V113" s="57"/>
    </row>
    <row r="114" spans="1:22" s="43" customFormat="1" ht="15" customHeight="1" x14ac:dyDescent="0.2">
      <c r="A114" s="32"/>
      <c r="B114" s="58"/>
      <c r="C114" s="51"/>
      <c r="D114" s="58"/>
      <c r="E114" s="58"/>
      <c r="F114" s="58"/>
      <c r="G114" s="58"/>
      <c r="H114" s="58"/>
      <c r="I114" s="58"/>
      <c r="J114" s="58"/>
      <c r="K114" s="58"/>
      <c r="L114" s="58"/>
      <c r="M114" s="58"/>
      <c r="N114" s="57"/>
      <c r="O114" s="57"/>
      <c r="P114" s="57"/>
      <c r="Q114" s="57"/>
      <c r="R114" s="57"/>
      <c r="S114" s="57"/>
      <c r="T114" s="57"/>
      <c r="U114" s="57"/>
      <c r="V114" s="57"/>
    </row>
    <row r="115" spans="1:22" ht="20.25" customHeight="1" x14ac:dyDescent="0.3">
      <c r="A115" s="18"/>
      <c r="B115" s="62" t="s">
        <v>443</v>
      </c>
    </row>
    <row r="116" spans="1:22" ht="15" customHeight="1" x14ac:dyDescent="0.3">
      <c r="A116" s="18"/>
      <c r="B116" s="64" t="s">
        <v>541</v>
      </c>
    </row>
    <row r="117" spans="1:22" ht="21" customHeight="1" thickBot="1" x14ac:dyDescent="0.25">
      <c r="A117" s="32"/>
      <c r="B117" s="61"/>
      <c r="C117" s="60"/>
      <c r="D117" s="60"/>
      <c r="E117" s="60"/>
      <c r="F117" s="60"/>
      <c r="G117" s="60"/>
      <c r="H117" s="425"/>
      <c r="I117" s="425"/>
      <c r="J117" s="81"/>
      <c r="K117" s="81" t="s">
        <v>217</v>
      </c>
      <c r="L117" s="81" t="s">
        <v>216</v>
      </c>
      <c r="M117" s="81" t="s">
        <v>215</v>
      </c>
      <c r="N117" s="35"/>
      <c r="O117" s="36"/>
      <c r="P117" s="36"/>
      <c r="Q117" s="36"/>
      <c r="R117" s="36"/>
      <c r="S117" s="36"/>
      <c r="T117" s="36"/>
      <c r="U117" s="36"/>
      <c r="V117" s="36"/>
    </row>
    <row r="118" spans="1:22" ht="19.899999999999999" customHeight="1" x14ac:dyDescent="0.2">
      <c r="A118" s="32"/>
      <c r="B118" s="65" t="s">
        <v>310</v>
      </c>
      <c r="C118" s="65"/>
      <c r="D118" s="65"/>
      <c r="E118" s="65"/>
      <c r="F118" s="65"/>
      <c r="G118" s="65"/>
      <c r="H118" s="66"/>
      <c r="I118" s="66"/>
      <c r="J118" s="169"/>
      <c r="K118" s="361">
        <f>811133/4363278</f>
        <v>0.18589991286367727</v>
      </c>
      <c r="L118" s="361">
        <f>736943/3919908</f>
        <v>0.18800007551197631</v>
      </c>
      <c r="M118" s="362">
        <f>394185/2062394</f>
        <v>0.19112982291453526</v>
      </c>
      <c r="N118" s="35"/>
      <c r="O118" s="36"/>
      <c r="P118" s="36"/>
      <c r="Q118" s="36"/>
      <c r="R118" s="36"/>
      <c r="S118" s="36"/>
      <c r="T118" s="36"/>
      <c r="U118" s="36"/>
      <c r="V118" s="36"/>
    </row>
    <row r="119" spans="1:22" ht="30" customHeight="1" x14ac:dyDescent="0.2">
      <c r="A119" s="32"/>
      <c r="B119" s="70">
        <v>1</v>
      </c>
      <c r="C119" s="427" t="s">
        <v>476</v>
      </c>
      <c r="D119" s="427"/>
      <c r="E119" s="427"/>
      <c r="F119" s="427"/>
      <c r="G119" s="427"/>
      <c r="H119" s="427"/>
      <c r="I119" s="427"/>
      <c r="J119" s="427"/>
      <c r="K119" s="427"/>
      <c r="L119" s="427"/>
      <c r="M119" s="427"/>
      <c r="N119" s="168"/>
      <c r="O119" s="168"/>
      <c r="P119" s="168"/>
      <c r="Q119" s="168"/>
      <c r="R119" s="168"/>
      <c r="S119" s="168"/>
      <c r="T119" s="168"/>
      <c r="U119" s="57"/>
      <c r="V119" s="57"/>
    </row>
    <row r="120" spans="1:22" ht="15" customHeight="1" x14ac:dyDescent="0.2">
      <c r="A120" s="32"/>
      <c r="B120" s="43"/>
      <c r="C120" s="43"/>
      <c r="D120" s="43"/>
      <c r="E120" s="43"/>
      <c r="F120" s="43"/>
      <c r="G120" s="43"/>
      <c r="H120" s="43"/>
      <c r="I120" s="43"/>
      <c r="J120" s="43"/>
      <c r="K120" s="43"/>
      <c r="L120" s="43"/>
      <c r="M120" s="43"/>
      <c r="N120" s="43"/>
      <c r="O120" s="41"/>
      <c r="P120" s="41"/>
      <c r="Q120" s="41"/>
      <c r="R120" s="41"/>
      <c r="S120" s="41"/>
      <c r="T120" s="41"/>
      <c r="U120" s="41"/>
      <c r="V120" s="41"/>
    </row>
    <row r="121" spans="1:22" ht="15" customHeight="1" x14ac:dyDescent="0.3">
      <c r="A121" s="18"/>
    </row>
    <row r="122" spans="1:22" ht="20.25" customHeight="1" x14ac:dyDescent="0.3">
      <c r="A122" s="7"/>
      <c r="B122" s="62" t="s">
        <v>407</v>
      </c>
    </row>
    <row r="123" spans="1:22" ht="15" customHeight="1" x14ac:dyDescent="0.3">
      <c r="A123" s="7"/>
      <c r="B123" s="64" t="s">
        <v>540</v>
      </c>
    </row>
    <row r="124" spans="1:22" ht="19.899999999999999" customHeight="1" thickBot="1" x14ac:dyDescent="0.25">
      <c r="A124" s="53"/>
      <c r="B124" s="61"/>
      <c r="C124" s="60"/>
      <c r="D124" s="60"/>
      <c r="E124" s="60"/>
      <c r="F124" s="60"/>
      <c r="G124" s="60"/>
      <c r="H124" s="425"/>
      <c r="I124" s="425"/>
      <c r="J124" s="81"/>
      <c r="K124" s="81" t="s">
        <v>217</v>
      </c>
      <c r="L124" s="81" t="s">
        <v>216</v>
      </c>
      <c r="M124" s="81" t="s">
        <v>215</v>
      </c>
    </row>
    <row r="125" spans="1:22" ht="19.899999999999999" customHeight="1" x14ac:dyDescent="0.2">
      <c r="A125" s="41"/>
      <c r="B125" s="65" t="s">
        <v>311</v>
      </c>
      <c r="C125" s="65"/>
      <c r="D125" s="65"/>
      <c r="E125" s="65"/>
      <c r="F125" s="65"/>
      <c r="G125" s="65"/>
      <c r="H125" s="66"/>
      <c r="I125" s="66"/>
      <c r="J125" s="216"/>
      <c r="K125" s="216" t="s">
        <v>224</v>
      </c>
      <c r="L125" s="216" t="s">
        <v>224</v>
      </c>
      <c r="M125" s="310" t="s">
        <v>224</v>
      </c>
    </row>
    <row r="126" spans="1:22" ht="30" customHeight="1" x14ac:dyDescent="0.2">
      <c r="A126" s="41"/>
      <c r="B126" s="173">
        <v>1</v>
      </c>
      <c r="C126" s="427" t="s">
        <v>501</v>
      </c>
      <c r="D126" s="427"/>
      <c r="E126" s="427"/>
      <c r="F126" s="427"/>
      <c r="G126" s="427"/>
      <c r="H126" s="427"/>
      <c r="I126" s="427"/>
      <c r="J126" s="427"/>
      <c r="K126" s="427"/>
      <c r="L126" s="427"/>
      <c r="M126" s="427"/>
      <c r="N126" s="168"/>
      <c r="O126" s="168"/>
    </row>
    <row r="127" spans="1:22" ht="15" customHeight="1" x14ac:dyDescent="0.2">
      <c r="A127" s="41"/>
      <c r="B127" s="43"/>
      <c r="C127" s="54"/>
      <c r="D127" s="43"/>
      <c r="E127" s="43"/>
      <c r="F127" s="43"/>
      <c r="G127" s="43"/>
      <c r="H127" s="43"/>
      <c r="I127" s="43"/>
      <c r="J127" s="43"/>
      <c r="K127" s="43"/>
      <c r="L127" s="43"/>
      <c r="M127" s="43"/>
    </row>
    <row r="128" spans="1:22" ht="15" customHeight="1" x14ac:dyDescent="0.2">
      <c r="A128" s="41"/>
      <c r="B128" s="55"/>
      <c r="C128" s="43"/>
      <c r="D128" s="43"/>
      <c r="E128" s="43"/>
      <c r="F128" s="43"/>
      <c r="G128" s="43"/>
      <c r="H128" s="43"/>
      <c r="I128" s="43"/>
      <c r="J128" s="43"/>
      <c r="K128" s="43"/>
      <c r="L128" s="43"/>
      <c r="M128" s="43"/>
    </row>
    <row r="129" spans="2:14" ht="20.25" x14ac:dyDescent="0.3">
      <c r="B129" s="62" t="s">
        <v>408</v>
      </c>
    </row>
    <row r="130" spans="2:14" ht="15" thickBot="1" x14ac:dyDescent="0.25">
      <c r="B130" s="61"/>
      <c r="C130" s="60"/>
      <c r="D130" s="60"/>
      <c r="E130" s="60"/>
      <c r="F130" s="60"/>
      <c r="G130" s="60"/>
      <c r="H130" s="425"/>
      <c r="I130" s="425"/>
      <c r="J130" s="81"/>
      <c r="K130" s="81" t="s">
        <v>217</v>
      </c>
      <c r="L130" s="81" t="s">
        <v>216</v>
      </c>
      <c r="M130" s="81" t="s">
        <v>215</v>
      </c>
      <c r="N130" s="81" t="s">
        <v>227</v>
      </c>
    </row>
    <row r="131" spans="2:14" ht="20.100000000000001" customHeight="1" x14ac:dyDescent="0.2">
      <c r="B131" s="271" t="s">
        <v>319</v>
      </c>
      <c r="C131" s="270"/>
      <c r="D131" s="270"/>
      <c r="E131" s="270"/>
      <c r="F131" s="270"/>
      <c r="G131" s="270"/>
      <c r="H131" s="270"/>
      <c r="I131" s="271"/>
      <c r="J131" s="269"/>
      <c r="K131" s="363">
        <v>0</v>
      </c>
      <c r="L131" s="363">
        <v>0</v>
      </c>
      <c r="M131" s="363">
        <v>0</v>
      </c>
      <c r="N131" s="355">
        <v>0</v>
      </c>
    </row>
    <row r="132" spans="2:14" ht="14.25" x14ac:dyDescent="0.2"/>
    <row r="133" spans="2:14" ht="14.25" x14ac:dyDescent="0.2"/>
    <row r="134" spans="2:14" ht="14.25" x14ac:dyDescent="0.2"/>
    <row r="135" spans="2:14" ht="14.25" x14ac:dyDescent="0.2"/>
    <row r="136" spans="2:14" ht="14.25" x14ac:dyDescent="0.2"/>
    <row r="137" spans="2:14" ht="14.25" hidden="1" x14ac:dyDescent="0.2"/>
    <row r="138" spans="2:14" ht="14.25" hidden="1" x14ac:dyDescent="0.2"/>
    <row r="139" spans="2:14" ht="14.25" hidden="1" x14ac:dyDescent="0.2"/>
    <row r="140" spans="2:14" ht="14.25" hidden="1" x14ac:dyDescent="0.2"/>
    <row r="141" spans="2:14" ht="14.25" hidden="1" x14ac:dyDescent="0.2"/>
    <row r="142" spans="2:14" ht="14.25" hidden="1" x14ac:dyDescent="0.2"/>
    <row r="143" spans="2:14" ht="14.25" hidden="1" x14ac:dyDescent="0.2"/>
    <row r="144" spans="2:14" ht="14.25" hidden="1" x14ac:dyDescent="0.2"/>
    <row r="145" ht="14.25" hidden="1" x14ac:dyDescent="0.2"/>
    <row r="146" ht="14.25" hidden="1" x14ac:dyDescent="0.2"/>
    <row r="147" ht="14.25" hidden="1" x14ac:dyDescent="0.2"/>
    <row r="148" ht="14.25" hidden="1" x14ac:dyDescent="0.2"/>
    <row r="149" ht="14.25" hidden="1" x14ac:dyDescent="0.2"/>
    <row r="150" ht="14.25" hidden="1" x14ac:dyDescent="0.2"/>
    <row r="151" ht="14.25" hidden="1" x14ac:dyDescent="0.2"/>
    <row r="152" ht="14.25" hidden="1" x14ac:dyDescent="0.2"/>
    <row r="153" ht="14.25" hidden="1" x14ac:dyDescent="0.2"/>
    <row r="154" ht="14.25" hidden="1" x14ac:dyDescent="0.2"/>
    <row r="155" ht="14.25" hidden="1" x14ac:dyDescent="0.2"/>
    <row r="156" ht="14.25" hidden="1" x14ac:dyDescent="0.2"/>
    <row r="157" ht="14.25" hidden="1" x14ac:dyDescent="0.2"/>
    <row r="158" ht="14.25" hidden="1" x14ac:dyDescent="0.2"/>
    <row r="159" ht="14.25" hidden="1" x14ac:dyDescent="0.2"/>
    <row r="160" ht="14.25" hidden="1" customHeight="1" x14ac:dyDescent="0.2"/>
    <row r="161" ht="14.25" hidden="1" customHeight="1" x14ac:dyDescent="0.2"/>
    <row r="162" ht="14.25" hidden="1" customHeight="1" x14ac:dyDescent="0.2"/>
  </sheetData>
  <sheetProtection algorithmName="SHA-512" hashValue="+zREcEo4ziLxYnjEwRJMM0acXgsbXZ1KQCLJR1efCRYtVUzmXIMOM5P1IYhoAp0loWbkznMgzAienYKdPtZU9g==" saltValue="06KIDL6/TegRiaX/sUWe1Q==" spinCount="100000" sheet="1" objects="1" scenarios="1"/>
  <sortState xmlns:xlrd2="http://schemas.microsoft.com/office/spreadsheetml/2017/richdata2" ref="C66:Q72">
    <sortCondition ref="C66:C72"/>
  </sortState>
  <mergeCells count="26">
    <mergeCell ref="B17:T17"/>
    <mergeCell ref="H130:I130"/>
    <mergeCell ref="H124:I124"/>
    <mergeCell ref="H83:I83"/>
    <mergeCell ref="H96:I96"/>
    <mergeCell ref="H117:I117"/>
    <mergeCell ref="C60:S60"/>
    <mergeCell ref="Q47:T52"/>
    <mergeCell ref="C54:S54"/>
    <mergeCell ref="C55:S55"/>
    <mergeCell ref="C56:S56"/>
    <mergeCell ref="C119:M119"/>
    <mergeCell ref="C126:M126"/>
    <mergeCell ref="H101:I101"/>
    <mergeCell ref="C89:N89"/>
    <mergeCell ref="C90:N90"/>
    <mergeCell ref="C111:M111"/>
    <mergeCell ref="C112:M112"/>
    <mergeCell ref="H106:I106"/>
    <mergeCell ref="C91:N91"/>
    <mergeCell ref="C75:S75"/>
    <mergeCell ref="J23:J24"/>
    <mergeCell ref="J26:J42"/>
    <mergeCell ref="C57:S57"/>
    <mergeCell ref="C58:S58"/>
    <mergeCell ref="C59:S59"/>
  </mergeCells>
  <phoneticPr fontId="2" type="noConversion"/>
  <hyperlinks>
    <hyperlink ref="K125" r:id="rId1" xr:uid="{28EA3ECD-27D0-46BF-855B-CB7D64DD2E81}"/>
    <hyperlink ref="L125" r:id="rId2" xr:uid="{A6BE6B14-5CBB-4DEB-8BBA-890B8FF2649A}"/>
    <hyperlink ref="M125" r:id="rId3" xr:uid="{DFEE4BBF-AF86-4D17-808E-10DB393ADA4E}"/>
  </hyperlinks>
  <pageMargins left="0.70866141732283472" right="0.70866141732283472" top="0.74803149606299213" bottom="0.74803149606299213" header="0.31496062992125984" footer="0.31496062992125984"/>
  <pageSetup scale="44" fitToHeight="30" orientation="portrait" r:id="rId4"/>
  <rowBreaks count="1" manualBreakCount="1">
    <brk id="79" max="19" man="1"/>
  </rowBreaks>
  <ignoredErrors>
    <ignoredError sqref="K47 L47:M47 K49:M49 L73:N73" formulaRange="1"/>
  </ignoredError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F06C4-6578-4385-B7FF-F68AA62AA025}">
  <sheetPr>
    <pageSetUpPr fitToPage="1"/>
  </sheetPr>
  <dimension ref="A1:AC155"/>
  <sheetViews>
    <sheetView showGridLines="0" showRowColHeaders="0" zoomScaleNormal="100" workbookViewId="0"/>
  </sheetViews>
  <sheetFormatPr defaultColWidth="0" defaultRowHeight="0" customHeight="1" zeroHeight="1" x14ac:dyDescent="0.2"/>
  <cols>
    <col min="1" max="2" width="2.7109375" style="6" customWidth="1"/>
    <col min="3" max="20" width="10.7109375" style="6" customWidth="1"/>
    <col min="21" max="21" width="6.85546875" style="6" customWidth="1"/>
    <col min="22" max="22" width="10.7109375" style="6" customWidth="1"/>
    <col min="23" max="29" width="0" style="6" hidden="1" customWidth="1"/>
    <col min="30" max="16384" width="10.7109375" style="6" hidden="1"/>
  </cols>
  <sheetData>
    <row r="1" spans="1:21" ht="15" customHeight="1" x14ac:dyDescent="0.2"/>
    <row r="2" spans="1:21" ht="15" customHeight="1" x14ac:dyDescent="0.2"/>
    <row r="3" spans="1:21" ht="15" customHeight="1" x14ac:dyDescent="0.2"/>
    <row r="4" spans="1:21" ht="15" customHeight="1" x14ac:dyDescent="0.2"/>
    <row r="5" spans="1:21" ht="15" customHeight="1" x14ac:dyDescent="0.2"/>
    <row r="6" spans="1:21" ht="15" customHeight="1" x14ac:dyDescent="0.2"/>
    <row r="7" spans="1:21" ht="15" customHeight="1" x14ac:dyDescent="0.2"/>
    <row r="8" spans="1:21" ht="15" customHeight="1" x14ac:dyDescent="0.2"/>
    <row r="9" spans="1:21" ht="15" customHeight="1" x14ac:dyDescent="0.2"/>
    <row r="10" spans="1:21" ht="15" customHeight="1" x14ac:dyDescent="0.2"/>
    <row r="11" spans="1:21" ht="15" customHeight="1" x14ac:dyDescent="0.2"/>
    <row r="12" spans="1:21" ht="15" customHeight="1" x14ac:dyDescent="0.2"/>
    <row r="13" spans="1:21" ht="8.25" customHeight="1" x14ac:dyDescent="0.2"/>
    <row r="14" spans="1:21" ht="37.15" customHeight="1" x14ac:dyDescent="0.2">
      <c r="A14" s="17" t="s">
        <v>257</v>
      </c>
      <c r="B14" s="8"/>
      <c r="C14" s="8"/>
      <c r="D14" s="8"/>
      <c r="E14" s="8"/>
      <c r="F14" s="8"/>
      <c r="G14" s="8"/>
      <c r="H14" s="8"/>
      <c r="I14" s="8"/>
      <c r="J14" s="8"/>
      <c r="K14" s="8"/>
      <c r="L14" s="8"/>
      <c r="M14" s="8"/>
      <c r="N14" s="8"/>
      <c r="O14" s="8"/>
      <c r="P14" s="8"/>
      <c r="Q14" s="8"/>
      <c r="R14" s="8"/>
      <c r="S14" s="8"/>
      <c r="T14" s="8"/>
      <c r="U14" s="8"/>
    </row>
    <row r="15" spans="1:21" ht="15" customHeight="1" x14ac:dyDescent="0.2"/>
    <row r="16" spans="1:21" ht="20.100000000000001" customHeight="1" x14ac:dyDescent="0.3">
      <c r="B16" s="62" t="s">
        <v>105</v>
      </c>
    </row>
    <row r="17" spans="1:29" ht="20.100000000000001" customHeight="1" x14ac:dyDescent="0.25">
      <c r="B17" s="64" t="s">
        <v>327</v>
      </c>
    </row>
    <row r="18" spans="1:29" ht="30" customHeight="1" x14ac:dyDescent="0.2">
      <c r="B18" s="414" t="s">
        <v>309</v>
      </c>
      <c r="C18" s="414"/>
      <c r="D18" s="414"/>
      <c r="E18" s="414"/>
      <c r="F18" s="414"/>
      <c r="G18" s="414"/>
      <c r="H18" s="414"/>
      <c r="I18" s="414"/>
      <c r="J18" s="414"/>
      <c r="K18" s="414"/>
      <c r="L18" s="414"/>
      <c r="M18" s="414"/>
      <c r="N18" s="414"/>
      <c r="O18" s="414"/>
      <c r="P18" s="414"/>
      <c r="Q18" s="414"/>
      <c r="R18" s="414"/>
      <c r="S18" s="414"/>
      <c r="T18" s="414"/>
      <c r="U18" s="414"/>
      <c r="V18" s="69"/>
      <c r="W18" s="69"/>
      <c r="X18" s="69"/>
      <c r="Y18" s="69"/>
      <c r="Z18" s="69"/>
      <c r="AA18" s="69"/>
      <c r="AB18" s="69"/>
      <c r="AC18" s="21"/>
    </row>
    <row r="19" spans="1:29" ht="15" customHeight="1" x14ac:dyDescent="0.2">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row>
    <row r="20" spans="1:29" ht="20.100000000000001" customHeight="1" x14ac:dyDescent="0.3">
      <c r="B20" s="62" t="s">
        <v>374</v>
      </c>
    </row>
    <row r="21" spans="1:29" ht="20.100000000000001" customHeight="1" x14ac:dyDescent="0.25">
      <c r="B21" s="64" t="s">
        <v>366</v>
      </c>
    </row>
    <row r="22" spans="1:29" ht="20.100000000000001" customHeight="1" x14ac:dyDescent="0.3">
      <c r="B22" s="64" t="s">
        <v>368</v>
      </c>
      <c r="C22" s="7"/>
      <c r="D22" s="7"/>
      <c r="E22" s="7"/>
      <c r="F22" s="7"/>
      <c r="G22" s="7"/>
      <c r="H22" s="7"/>
      <c r="I22" s="7"/>
      <c r="J22" s="7"/>
      <c r="K22" s="7"/>
      <c r="L22" s="7"/>
      <c r="M22" s="7"/>
      <c r="N22" s="7"/>
      <c r="O22" s="7"/>
      <c r="P22" s="7"/>
      <c r="Q22" s="7"/>
      <c r="R22" s="7"/>
      <c r="T22" s="7"/>
      <c r="U22" s="7"/>
      <c r="V22" s="7"/>
      <c r="W22" s="7"/>
      <c r="X22" s="7"/>
      <c r="Y22" s="7"/>
      <c r="Z22" s="7"/>
      <c r="AA22" s="7"/>
      <c r="AB22" s="7"/>
      <c r="AC22" s="7"/>
    </row>
    <row r="23" spans="1:29" ht="15" customHeight="1" thickBot="1" x14ac:dyDescent="0.25">
      <c r="A23" s="26"/>
      <c r="B23" s="135"/>
      <c r="C23" s="135"/>
      <c r="D23" s="135"/>
      <c r="E23" s="135"/>
      <c r="F23" s="135"/>
      <c r="G23" s="135"/>
      <c r="H23" s="135"/>
      <c r="I23" s="135"/>
      <c r="J23" s="135"/>
      <c r="K23" s="135"/>
      <c r="L23" s="135"/>
      <c r="M23" s="135"/>
      <c r="N23" s="136"/>
      <c r="O23" s="82" t="s">
        <v>228</v>
      </c>
      <c r="P23" s="81" t="s">
        <v>215</v>
      </c>
      <c r="Q23" s="81" t="s">
        <v>227</v>
      </c>
      <c r="R23" s="35"/>
      <c r="S23" s="33"/>
      <c r="T23" s="33"/>
      <c r="U23" s="34"/>
      <c r="V23" s="33"/>
      <c r="W23" s="33"/>
      <c r="X23" s="33"/>
      <c r="Y23" s="33"/>
      <c r="Z23" s="33"/>
      <c r="AA23" s="33"/>
      <c r="AB23" s="33"/>
      <c r="AC23" s="19"/>
    </row>
    <row r="24" spans="1:29" ht="20.100000000000001" customHeight="1" x14ac:dyDescent="0.2">
      <c r="B24" s="150" t="s">
        <v>258</v>
      </c>
      <c r="C24" s="36"/>
      <c r="D24" s="36"/>
      <c r="E24" s="36"/>
      <c r="F24" s="36"/>
      <c r="G24" s="36"/>
      <c r="H24" s="36"/>
      <c r="I24" s="36"/>
      <c r="J24" s="36"/>
      <c r="K24" s="36"/>
      <c r="L24" s="36"/>
      <c r="M24" s="36"/>
      <c r="N24" s="38"/>
      <c r="O24" s="91"/>
      <c r="P24" s="92"/>
      <c r="Q24" s="35"/>
      <c r="R24" s="35"/>
      <c r="S24" s="35"/>
      <c r="T24" s="35"/>
      <c r="U24" s="35"/>
      <c r="V24" s="35"/>
      <c r="W24" s="35"/>
      <c r="X24" s="35"/>
      <c r="Y24" s="35"/>
      <c r="Z24" s="35"/>
      <c r="AA24" s="35"/>
      <c r="AB24" s="35"/>
    </row>
    <row r="25" spans="1:29" ht="15" customHeight="1" x14ac:dyDescent="0.2">
      <c r="B25" s="117" t="s">
        <v>275</v>
      </c>
      <c r="C25" s="117"/>
      <c r="D25" s="117"/>
      <c r="E25" s="117"/>
      <c r="F25" s="117"/>
      <c r="G25" s="117"/>
      <c r="H25" s="117"/>
      <c r="I25" s="117"/>
      <c r="J25" s="117"/>
      <c r="K25" s="117"/>
      <c r="L25" s="117"/>
      <c r="M25" s="117"/>
      <c r="N25" s="110"/>
      <c r="O25" s="102" t="s">
        <v>238</v>
      </c>
      <c r="P25" s="357">
        <v>1</v>
      </c>
      <c r="Q25" s="358">
        <v>1</v>
      </c>
      <c r="R25" s="35"/>
      <c r="S25" s="35"/>
      <c r="T25" s="35"/>
      <c r="U25" s="35"/>
      <c r="V25" s="35"/>
      <c r="W25" s="35"/>
      <c r="X25" s="35"/>
      <c r="Y25" s="35"/>
      <c r="Z25" s="35"/>
      <c r="AA25" s="35"/>
      <c r="AB25" s="35"/>
    </row>
    <row r="26" spans="1:29" ht="15" customHeight="1" x14ac:dyDescent="0.2">
      <c r="B26" s="117" t="s">
        <v>429</v>
      </c>
      <c r="C26" s="117"/>
      <c r="D26" s="117"/>
      <c r="E26" s="117"/>
      <c r="F26" s="117"/>
      <c r="G26" s="117"/>
      <c r="H26" s="117"/>
      <c r="I26" s="117"/>
      <c r="J26" s="117"/>
      <c r="K26" s="117"/>
      <c r="L26" s="117"/>
      <c r="M26" s="117"/>
      <c r="N26" s="110"/>
      <c r="O26" s="102" t="s">
        <v>238</v>
      </c>
      <c r="P26" s="357">
        <v>0</v>
      </c>
      <c r="Q26" s="358">
        <v>0</v>
      </c>
      <c r="R26" s="35"/>
      <c r="S26" s="35"/>
      <c r="T26" s="35"/>
      <c r="U26" s="35"/>
      <c r="V26" s="35"/>
      <c r="W26" s="35"/>
      <c r="X26" s="35"/>
      <c r="Y26" s="35"/>
      <c r="Z26" s="35"/>
      <c r="AA26" s="35"/>
      <c r="AB26" s="35"/>
    </row>
    <row r="27" spans="1:29" ht="15" customHeight="1" x14ac:dyDescent="0.2">
      <c r="B27" s="93"/>
      <c r="C27" s="44"/>
      <c r="D27" s="36"/>
      <c r="E27" s="36"/>
      <c r="F27" s="36"/>
      <c r="G27" s="36"/>
      <c r="H27" s="36"/>
      <c r="I27" s="36"/>
      <c r="J27" s="36"/>
      <c r="K27" s="36"/>
      <c r="L27" s="36"/>
      <c r="M27" s="36"/>
      <c r="N27" s="38"/>
      <c r="O27" s="91"/>
      <c r="P27" s="364"/>
      <c r="Q27" s="365"/>
      <c r="R27" s="35"/>
      <c r="S27" s="35"/>
      <c r="T27" s="35"/>
      <c r="U27" s="35"/>
      <c r="V27" s="35"/>
      <c r="W27" s="35"/>
      <c r="X27" s="35"/>
      <c r="Y27" s="35"/>
      <c r="Z27" s="35"/>
      <c r="AA27" s="35"/>
      <c r="AB27" s="35"/>
    </row>
    <row r="28" spans="1:29" ht="20.100000000000001" customHeight="1" x14ac:dyDescent="0.2">
      <c r="B28" s="149" t="s">
        <v>259</v>
      </c>
      <c r="C28" s="125"/>
      <c r="D28" s="36"/>
      <c r="E28" s="36"/>
      <c r="F28" s="36"/>
      <c r="G28" s="36"/>
      <c r="H28" s="36"/>
      <c r="I28" s="36"/>
      <c r="J28" s="36"/>
      <c r="K28" s="36"/>
      <c r="L28" s="36"/>
      <c r="M28" s="36"/>
      <c r="N28" s="38"/>
      <c r="O28" s="91"/>
      <c r="P28" s="364"/>
      <c r="Q28" s="365"/>
      <c r="R28" s="35"/>
      <c r="S28" s="35"/>
      <c r="T28" s="35"/>
      <c r="U28" s="35"/>
      <c r="V28" s="35"/>
      <c r="W28" s="35"/>
      <c r="X28" s="35"/>
      <c r="Y28" s="35"/>
      <c r="Z28" s="35"/>
      <c r="AA28" s="35"/>
      <c r="AB28" s="35"/>
    </row>
    <row r="29" spans="1:29" ht="15" customHeight="1" x14ac:dyDescent="0.2">
      <c r="B29" s="109" t="s">
        <v>266</v>
      </c>
      <c r="C29" s="128"/>
      <c r="D29" s="109"/>
      <c r="E29" s="109"/>
      <c r="F29" s="109"/>
      <c r="G29" s="109"/>
      <c r="H29" s="109"/>
      <c r="I29" s="109"/>
      <c r="J29" s="109"/>
      <c r="K29" s="109"/>
      <c r="L29" s="109"/>
      <c r="M29" s="109"/>
      <c r="N29" s="110"/>
      <c r="O29" s="102" t="s">
        <v>238</v>
      </c>
      <c r="P29" s="357">
        <v>0</v>
      </c>
      <c r="Q29" s="358">
        <v>0</v>
      </c>
      <c r="R29" s="35"/>
      <c r="S29" s="35"/>
      <c r="T29" s="35"/>
      <c r="U29" s="35"/>
      <c r="V29" s="50"/>
      <c r="W29" s="35"/>
      <c r="X29" s="35"/>
      <c r="Y29" s="35"/>
      <c r="Z29" s="35"/>
      <c r="AA29" s="35"/>
      <c r="AB29" s="35"/>
    </row>
    <row r="30" spans="1:29" ht="15" customHeight="1" x14ac:dyDescent="0.2">
      <c r="B30" s="109" t="s">
        <v>267</v>
      </c>
      <c r="C30" s="128"/>
      <c r="D30" s="109"/>
      <c r="E30" s="109"/>
      <c r="F30" s="109"/>
      <c r="G30" s="109"/>
      <c r="H30" s="109"/>
      <c r="I30" s="109"/>
      <c r="J30" s="109"/>
      <c r="K30" s="109"/>
      <c r="L30" s="109"/>
      <c r="M30" s="109"/>
      <c r="N30" s="110"/>
      <c r="O30" s="102" t="s">
        <v>238</v>
      </c>
      <c r="P30" s="357">
        <v>0</v>
      </c>
      <c r="Q30" s="358">
        <v>0</v>
      </c>
      <c r="R30" s="35"/>
      <c r="S30" s="35"/>
      <c r="T30" s="35"/>
      <c r="U30" s="35"/>
      <c r="V30" s="253"/>
      <c r="W30" s="35"/>
      <c r="X30" s="35"/>
      <c r="Y30" s="35"/>
      <c r="Z30" s="35"/>
      <c r="AA30" s="35"/>
      <c r="AB30" s="35"/>
    </row>
    <row r="31" spans="1:29" ht="15" customHeight="1" x14ac:dyDescent="0.2">
      <c r="B31" s="129" t="s">
        <v>265</v>
      </c>
      <c r="C31" s="129"/>
      <c r="D31" s="129"/>
      <c r="E31" s="129"/>
      <c r="F31" s="129"/>
      <c r="G31" s="129"/>
      <c r="H31" s="129"/>
      <c r="I31" s="129"/>
      <c r="J31" s="129"/>
      <c r="K31" s="129"/>
      <c r="L31" s="129"/>
      <c r="M31" s="129"/>
      <c r="N31" s="129"/>
      <c r="O31" s="102" t="s">
        <v>238</v>
      </c>
      <c r="P31" s="357">
        <v>0</v>
      </c>
      <c r="Q31" s="358">
        <v>0</v>
      </c>
      <c r="R31" s="35"/>
      <c r="S31" s="35"/>
      <c r="T31" s="35"/>
      <c r="U31" s="35"/>
      <c r="V31" s="253"/>
      <c r="W31" s="35"/>
      <c r="X31" s="35"/>
      <c r="Y31" s="35"/>
      <c r="Z31" s="35"/>
      <c r="AA31" s="35"/>
      <c r="AB31" s="35"/>
    </row>
    <row r="32" spans="1:29" ht="15" customHeight="1" x14ac:dyDescent="0.2">
      <c r="B32" s="129" t="s">
        <v>318</v>
      </c>
      <c r="C32" s="129"/>
      <c r="D32" s="129"/>
      <c r="E32" s="129"/>
      <c r="F32" s="129"/>
      <c r="G32" s="129"/>
      <c r="H32" s="129"/>
      <c r="I32" s="129"/>
      <c r="J32" s="129"/>
      <c r="K32" s="129"/>
      <c r="L32" s="129"/>
      <c r="M32" s="129"/>
      <c r="N32" s="129"/>
      <c r="O32" s="102" t="s">
        <v>238</v>
      </c>
      <c r="P32" s="357">
        <v>0</v>
      </c>
      <c r="Q32" s="358">
        <v>0</v>
      </c>
      <c r="R32" s="35"/>
      <c r="S32" s="35"/>
      <c r="T32" s="35"/>
      <c r="U32" s="35"/>
      <c r="V32" s="253"/>
      <c r="W32" s="35"/>
      <c r="X32" s="35"/>
      <c r="Y32" s="35"/>
      <c r="Z32" s="35"/>
      <c r="AA32" s="35"/>
      <c r="AB32" s="35"/>
    </row>
    <row r="33" spans="2:29" ht="15" customHeight="1" x14ac:dyDescent="0.2">
      <c r="B33" s="129" t="s">
        <v>264</v>
      </c>
      <c r="C33" s="129"/>
      <c r="D33" s="129"/>
      <c r="E33" s="129"/>
      <c r="F33" s="129"/>
      <c r="G33" s="129"/>
      <c r="H33" s="129"/>
      <c r="I33" s="129"/>
      <c r="J33" s="129"/>
      <c r="K33" s="129"/>
      <c r="L33" s="129"/>
      <c r="M33" s="129"/>
      <c r="N33" s="129"/>
      <c r="O33" s="102" t="s">
        <v>238</v>
      </c>
      <c r="P33" s="357">
        <v>0</v>
      </c>
      <c r="Q33" s="358">
        <v>0</v>
      </c>
      <c r="R33" s="35"/>
      <c r="S33" s="35"/>
      <c r="T33" s="35"/>
      <c r="U33" s="35"/>
      <c r="V33" s="253"/>
      <c r="W33" s="35"/>
      <c r="X33" s="35"/>
      <c r="Y33" s="35"/>
      <c r="Z33" s="35"/>
      <c r="AA33" s="35"/>
      <c r="AB33" s="35"/>
    </row>
    <row r="34" spans="2:29" ht="15" customHeight="1" x14ac:dyDescent="0.2">
      <c r="B34" s="93"/>
      <c r="C34" s="93"/>
      <c r="D34" s="93"/>
      <c r="E34" s="93"/>
      <c r="F34" s="93"/>
      <c r="G34" s="93"/>
      <c r="H34" s="93"/>
      <c r="I34" s="93"/>
      <c r="J34" s="93"/>
      <c r="K34" s="93"/>
      <c r="L34" s="93"/>
      <c r="M34" s="93"/>
      <c r="N34" s="93"/>
      <c r="O34" s="91"/>
      <c r="P34" s="220"/>
      <c r="Q34" s="35"/>
      <c r="R34" s="35"/>
      <c r="S34" s="35"/>
      <c r="T34" s="35"/>
      <c r="U34" s="35"/>
      <c r="V34" s="35"/>
      <c r="W34" s="35"/>
      <c r="X34" s="35"/>
      <c r="Y34" s="35"/>
      <c r="Z34" s="35"/>
      <c r="AA34" s="35"/>
      <c r="AB34" s="35"/>
    </row>
    <row r="35" spans="2:29" ht="15" customHeight="1" x14ac:dyDescent="0.2">
      <c r="B35" s="148" t="s">
        <v>379</v>
      </c>
      <c r="C35" s="99"/>
      <c r="D35" s="99"/>
      <c r="E35" s="36"/>
      <c r="F35" s="36"/>
      <c r="G35" s="36"/>
      <c r="H35" s="36"/>
      <c r="I35" s="36"/>
      <c r="J35" s="36"/>
      <c r="K35" s="91"/>
      <c r="L35" s="101"/>
      <c r="N35" s="93"/>
      <c r="O35" s="91"/>
      <c r="P35" s="220"/>
      <c r="Q35" s="35"/>
      <c r="R35" s="35"/>
      <c r="S35" s="35"/>
      <c r="T35" s="35"/>
      <c r="U35" s="35"/>
      <c r="V35" s="35"/>
      <c r="W35" s="35"/>
      <c r="X35" s="35"/>
      <c r="Y35" s="35"/>
      <c r="Z35" s="35"/>
      <c r="AA35" s="35"/>
      <c r="AB35" s="35"/>
    </row>
    <row r="36" spans="2:29" ht="15" customHeight="1" x14ac:dyDescent="0.2">
      <c r="B36" s="117" t="s">
        <v>260</v>
      </c>
      <c r="C36" s="117"/>
      <c r="D36" s="117"/>
      <c r="E36" s="117"/>
      <c r="F36" s="117"/>
      <c r="G36" s="117"/>
      <c r="H36" s="117"/>
      <c r="I36" s="117"/>
      <c r="J36" s="117"/>
      <c r="K36" s="117"/>
      <c r="L36" s="117"/>
      <c r="M36" s="117"/>
      <c r="N36" s="110"/>
      <c r="O36" s="102" t="s">
        <v>231</v>
      </c>
      <c r="P36" s="366"/>
      <c r="Q36" s="320">
        <v>1</v>
      </c>
      <c r="R36" s="35"/>
      <c r="S36" s="35"/>
      <c r="T36" s="35"/>
      <c r="U36" s="35"/>
      <c r="V36" s="35"/>
      <c r="W36" s="35"/>
      <c r="X36" s="35"/>
      <c r="Y36" s="35"/>
      <c r="Z36" s="35"/>
      <c r="AA36" s="35"/>
      <c r="AB36" s="35"/>
    </row>
    <row r="37" spans="2:29" ht="15" customHeight="1" x14ac:dyDescent="0.2">
      <c r="B37" s="117" t="s">
        <v>261</v>
      </c>
      <c r="C37" s="117"/>
      <c r="D37" s="117"/>
      <c r="E37" s="117"/>
      <c r="F37" s="117"/>
      <c r="G37" s="117"/>
      <c r="H37" s="117"/>
      <c r="I37" s="117"/>
      <c r="J37" s="117"/>
      <c r="K37" s="117"/>
      <c r="L37" s="117"/>
      <c r="M37" s="117"/>
      <c r="N37" s="110"/>
      <c r="O37" s="102" t="s">
        <v>231</v>
      </c>
      <c r="P37" s="366"/>
      <c r="Q37" s="320">
        <v>1</v>
      </c>
      <c r="R37" s="35"/>
      <c r="T37" s="35"/>
      <c r="U37" s="35"/>
      <c r="V37" s="35"/>
      <c r="W37" s="35"/>
      <c r="X37" s="35"/>
      <c r="Y37" s="35"/>
      <c r="Z37" s="35"/>
      <c r="AA37" s="35"/>
      <c r="AB37" s="35"/>
    </row>
    <row r="38" spans="2:29" ht="15" customHeight="1" x14ac:dyDescent="0.2">
      <c r="B38" s="96">
        <v>1</v>
      </c>
      <c r="C38" s="95" t="s">
        <v>276</v>
      </c>
      <c r="D38" s="45"/>
      <c r="E38" s="45"/>
      <c r="F38" s="45"/>
      <c r="G38" s="45"/>
      <c r="H38" s="45"/>
      <c r="I38" s="45"/>
      <c r="J38" s="45"/>
      <c r="K38" s="45"/>
      <c r="L38" s="45"/>
      <c r="M38" s="45"/>
      <c r="N38" s="38"/>
      <c r="O38" s="91"/>
      <c r="P38" s="221"/>
      <c r="Q38" s="35"/>
      <c r="R38" s="35"/>
      <c r="T38" s="35"/>
      <c r="U38" s="35"/>
      <c r="V38" s="35"/>
      <c r="W38" s="35"/>
      <c r="X38" s="35"/>
      <c r="Y38" s="35"/>
      <c r="Z38" s="35"/>
      <c r="AA38" s="35"/>
      <c r="AB38" s="35"/>
    </row>
    <row r="39" spans="2:29" ht="15" customHeight="1" x14ac:dyDescent="0.2">
      <c r="B39" s="96">
        <v>2</v>
      </c>
      <c r="C39" s="95" t="s">
        <v>468</v>
      </c>
      <c r="D39" s="126"/>
      <c r="E39" s="126"/>
      <c r="F39" s="126"/>
      <c r="G39" s="126"/>
      <c r="H39" s="126"/>
      <c r="I39" s="126"/>
      <c r="J39" s="126"/>
      <c r="K39" s="126"/>
      <c r="L39" s="126"/>
      <c r="M39" s="126"/>
      <c r="N39" s="126"/>
      <c r="O39" s="91"/>
      <c r="P39" s="127"/>
      <c r="Q39" s="35"/>
      <c r="R39" s="35"/>
      <c r="S39" s="35"/>
      <c r="T39" s="35"/>
      <c r="U39" s="35"/>
      <c r="V39" s="35"/>
      <c r="W39" s="35"/>
      <c r="X39" s="35"/>
      <c r="Y39" s="35"/>
      <c r="Z39" s="35"/>
      <c r="AA39" s="35"/>
      <c r="AB39" s="35"/>
    </row>
    <row r="40" spans="2:29" ht="15" customHeight="1" x14ac:dyDescent="0.2">
      <c r="B40" s="96"/>
      <c r="C40" s="95"/>
      <c r="D40" s="126"/>
      <c r="E40" s="126"/>
      <c r="F40" s="126"/>
      <c r="G40" s="126"/>
      <c r="H40" s="126"/>
      <c r="I40" s="126"/>
      <c r="J40" s="126"/>
      <c r="K40" s="126"/>
      <c r="L40" s="126"/>
      <c r="M40" s="126"/>
      <c r="N40" s="126"/>
      <c r="O40" s="91"/>
      <c r="P40" s="127"/>
      <c r="Q40" s="35"/>
      <c r="R40" s="35"/>
      <c r="S40" s="35"/>
      <c r="T40" s="35"/>
      <c r="U40" s="35"/>
      <c r="V40" s="35"/>
      <c r="W40" s="35"/>
      <c r="X40" s="35"/>
      <c r="Y40" s="35"/>
      <c r="Z40" s="35"/>
      <c r="AA40" s="35"/>
      <c r="AB40" s="35"/>
    </row>
    <row r="41" spans="2:29" ht="15" customHeight="1" x14ac:dyDescent="0.2">
      <c r="B41" s="96"/>
      <c r="C41" s="95"/>
      <c r="D41" s="126"/>
      <c r="E41" s="126"/>
      <c r="F41" s="126"/>
      <c r="G41" s="126"/>
      <c r="H41" s="126"/>
      <c r="I41" s="126"/>
      <c r="J41" s="126"/>
      <c r="K41" s="126"/>
      <c r="L41" s="126"/>
      <c r="M41" s="126"/>
      <c r="N41" s="126"/>
      <c r="O41" s="91"/>
      <c r="P41" s="127"/>
      <c r="Q41" s="35"/>
      <c r="R41" s="35"/>
      <c r="S41" s="35"/>
      <c r="T41" s="35"/>
      <c r="U41" s="35"/>
      <c r="V41" s="35"/>
      <c r="W41" s="35"/>
      <c r="X41" s="35"/>
      <c r="Y41" s="35"/>
      <c r="Z41" s="35"/>
      <c r="AA41" s="35"/>
      <c r="AB41" s="35"/>
    </row>
    <row r="42" spans="2:29" ht="20.25" x14ac:dyDescent="0.3">
      <c r="B42" s="62" t="s">
        <v>300</v>
      </c>
      <c r="C42" s="126"/>
      <c r="D42" s="126"/>
      <c r="E42" s="126"/>
      <c r="F42" s="126"/>
      <c r="G42" s="126"/>
      <c r="H42" s="126"/>
      <c r="I42" s="126"/>
      <c r="J42" s="126"/>
      <c r="K42" s="126"/>
      <c r="L42" s="126"/>
      <c r="M42" s="126"/>
      <c r="N42" s="126"/>
      <c r="O42" s="91"/>
      <c r="P42" s="127"/>
      <c r="Q42" s="35"/>
      <c r="R42" s="35"/>
      <c r="S42" s="35"/>
      <c r="T42" s="35"/>
      <c r="U42" s="35"/>
      <c r="V42" s="35"/>
      <c r="W42" s="35"/>
      <c r="X42" s="35"/>
      <c r="Y42" s="35"/>
      <c r="Z42" s="35"/>
      <c r="AA42" s="35"/>
      <c r="AB42" s="35"/>
    </row>
    <row r="43" spans="2:29" ht="15" customHeight="1" x14ac:dyDescent="0.25">
      <c r="B43" s="64" t="s">
        <v>301</v>
      </c>
      <c r="C43" s="126"/>
      <c r="D43" s="126"/>
      <c r="E43" s="126"/>
      <c r="F43" s="126"/>
      <c r="G43" s="126"/>
      <c r="H43" s="126"/>
      <c r="I43" s="126"/>
      <c r="J43" s="126"/>
      <c r="K43" s="126"/>
      <c r="L43" s="126"/>
      <c r="M43" s="126"/>
      <c r="N43" s="126"/>
      <c r="O43" s="91"/>
      <c r="P43" s="127"/>
      <c r="Q43" s="35"/>
      <c r="R43" s="35"/>
      <c r="S43" s="35"/>
      <c r="T43" s="35"/>
      <c r="U43" s="35"/>
      <c r="V43" s="35"/>
      <c r="W43" s="35"/>
      <c r="X43" s="35"/>
      <c r="Y43" s="35"/>
      <c r="Z43" s="35"/>
      <c r="AA43" s="35"/>
      <c r="AB43" s="35"/>
    </row>
    <row r="44" spans="2:29" ht="20.100000000000001" customHeight="1" thickBot="1" x14ac:dyDescent="0.25">
      <c r="B44" s="135"/>
      <c r="C44" s="135"/>
      <c r="D44" s="135"/>
      <c r="E44" s="135"/>
      <c r="F44" s="135"/>
      <c r="G44" s="135"/>
      <c r="H44" s="135"/>
      <c r="I44" s="135"/>
      <c r="J44" s="135"/>
      <c r="K44" s="135"/>
      <c r="L44" s="135"/>
      <c r="M44" s="135"/>
      <c r="N44" s="136"/>
      <c r="O44" s="82" t="s">
        <v>228</v>
      </c>
      <c r="P44" s="81" t="s">
        <v>215</v>
      </c>
      <c r="Q44" s="81" t="s">
        <v>227</v>
      </c>
      <c r="R44" s="35"/>
      <c r="S44" s="35"/>
      <c r="T44" s="35"/>
      <c r="U44" s="35"/>
      <c r="V44" s="35"/>
      <c r="W44" s="35"/>
      <c r="X44" s="35"/>
      <c r="Y44" s="35"/>
      <c r="Z44" s="35"/>
      <c r="AA44" s="35"/>
      <c r="AB44" s="35"/>
    </row>
    <row r="45" spans="2:29" ht="20.100000000000001" customHeight="1" x14ac:dyDescent="0.2">
      <c r="B45" s="100" t="s">
        <v>500</v>
      </c>
      <c r="C45" s="157"/>
      <c r="D45" s="100"/>
      <c r="E45" s="100"/>
      <c r="F45" s="100"/>
      <c r="G45" s="100"/>
      <c r="H45" s="100"/>
      <c r="I45" s="100"/>
      <c r="J45" s="100"/>
      <c r="K45" s="100"/>
      <c r="L45" s="100"/>
      <c r="M45" s="100"/>
      <c r="N45" s="158"/>
      <c r="O45" s="159" t="s">
        <v>233</v>
      </c>
      <c r="P45" s="367">
        <v>0</v>
      </c>
      <c r="Q45" s="368">
        <v>0</v>
      </c>
      <c r="R45" s="35"/>
      <c r="S45" s="35"/>
      <c r="T45" s="35"/>
      <c r="U45" s="35"/>
      <c r="V45" s="253"/>
      <c r="W45" s="35"/>
      <c r="X45" s="35"/>
      <c r="Y45" s="35"/>
      <c r="Z45" s="35"/>
      <c r="AA45" s="35"/>
      <c r="AB45" s="35"/>
    </row>
    <row r="46" spans="2:29" ht="15" customHeight="1" x14ac:dyDescent="0.2">
      <c r="B46" s="109" t="s">
        <v>499</v>
      </c>
      <c r="C46" s="128"/>
      <c r="D46" s="109"/>
      <c r="E46" s="109"/>
      <c r="F46" s="109"/>
      <c r="G46" s="109"/>
      <c r="H46" s="109"/>
      <c r="I46" s="109"/>
      <c r="J46" s="109"/>
      <c r="K46" s="109"/>
      <c r="L46" s="109"/>
      <c r="M46" s="109"/>
      <c r="N46" s="110"/>
      <c r="O46" s="102" t="s">
        <v>233</v>
      </c>
      <c r="P46" s="357">
        <v>0</v>
      </c>
      <c r="Q46" s="358">
        <v>0</v>
      </c>
      <c r="R46" s="35"/>
      <c r="S46" s="35"/>
      <c r="T46" s="35"/>
      <c r="U46" s="35"/>
      <c r="V46" s="253"/>
      <c r="W46" s="35"/>
      <c r="X46" s="35"/>
      <c r="Y46" s="35"/>
      <c r="Z46" s="35"/>
      <c r="AA46" s="35"/>
      <c r="AB46" s="35"/>
    </row>
    <row r="47" spans="2:29" ht="30" customHeight="1" x14ac:dyDescent="0.2">
      <c r="B47" s="172">
        <v>1</v>
      </c>
      <c r="C47" s="429" t="s">
        <v>376</v>
      </c>
      <c r="D47" s="429"/>
      <c r="E47" s="429"/>
      <c r="F47" s="429"/>
      <c r="G47" s="429"/>
      <c r="H47" s="429"/>
      <c r="I47" s="429"/>
      <c r="J47" s="429"/>
      <c r="K47" s="429"/>
      <c r="L47" s="429"/>
      <c r="M47" s="429"/>
      <c r="N47" s="429"/>
      <c r="O47" s="429"/>
      <c r="P47" s="429"/>
      <c r="Q47" s="429"/>
      <c r="R47" s="218"/>
      <c r="S47" s="50"/>
      <c r="T47" s="50"/>
      <c r="U47" s="50"/>
      <c r="V47" s="50"/>
      <c r="W47" s="50"/>
      <c r="X47" s="50"/>
      <c r="Y47" s="50"/>
      <c r="Z47" s="50"/>
      <c r="AA47" s="50"/>
      <c r="AB47" s="50"/>
      <c r="AC47" s="50"/>
    </row>
    <row r="48" spans="2:29" ht="15" customHeight="1" x14ac:dyDescent="0.2">
      <c r="B48" s="172"/>
      <c r="C48" s="285"/>
      <c r="D48" s="285"/>
      <c r="E48" s="285"/>
      <c r="F48" s="285"/>
      <c r="G48" s="285"/>
      <c r="H48" s="285"/>
      <c r="I48" s="285"/>
      <c r="J48" s="285"/>
      <c r="K48" s="285"/>
      <c r="L48" s="285"/>
      <c r="M48" s="285"/>
      <c r="N48" s="285"/>
      <c r="O48" s="285"/>
      <c r="P48" s="285"/>
      <c r="Q48" s="285"/>
      <c r="R48" s="218"/>
      <c r="S48" s="50"/>
      <c r="T48" s="50"/>
      <c r="U48" s="50"/>
      <c r="V48" s="50"/>
      <c r="W48" s="50"/>
      <c r="X48" s="50"/>
      <c r="Y48" s="50"/>
      <c r="Z48" s="50"/>
      <c r="AA48" s="50"/>
      <c r="AB48" s="50"/>
      <c r="AC48" s="50"/>
    </row>
    <row r="49" spans="1:29" ht="15.95" customHeight="1" x14ac:dyDescent="0.2">
      <c r="B49" s="25"/>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row>
    <row r="50" spans="1:29" ht="20.100000000000001" customHeight="1" x14ac:dyDescent="0.3">
      <c r="A50" s="7"/>
      <c r="B50" s="62" t="s">
        <v>375</v>
      </c>
    </row>
    <row r="51" spans="1:29" ht="20.100000000000001" customHeight="1" x14ac:dyDescent="0.3">
      <c r="A51" s="7"/>
      <c r="B51" s="64" t="s">
        <v>365</v>
      </c>
    </row>
    <row r="52" spans="1:29" ht="20.100000000000001" customHeight="1" x14ac:dyDescent="0.3">
      <c r="A52" s="7"/>
      <c r="B52" s="64" t="s">
        <v>339</v>
      </c>
    </row>
    <row r="53" spans="1:29" ht="20.100000000000001" customHeight="1" thickBot="1" x14ac:dyDescent="0.35">
      <c r="A53" s="7"/>
      <c r="B53" s="135"/>
      <c r="C53" s="135"/>
      <c r="D53" s="135"/>
      <c r="E53" s="135"/>
      <c r="F53" s="135"/>
      <c r="G53" s="135"/>
      <c r="H53" s="135"/>
      <c r="I53" s="135"/>
      <c r="J53" s="135"/>
      <c r="K53" s="135"/>
      <c r="L53" s="135"/>
      <c r="M53" s="135"/>
      <c r="N53" s="136"/>
      <c r="O53" s="82" t="s">
        <v>228</v>
      </c>
      <c r="P53" s="81" t="s">
        <v>215</v>
      </c>
      <c r="Q53" s="81" t="s">
        <v>227</v>
      </c>
      <c r="R53" s="35"/>
    </row>
    <row r="54" spans="1:29" ht="20.100000000000001" customHeight="1" x14ac:dyDescent="0.3">
      <c r="A54" s="7"/>
      <c r="B54" s="149" t="s">
        <v>321</v>
      </c>
      <c r="C54" s="35"/>
      <c r="D54" s="35"/>
      <c r="E54" s="35"/>
      <c r="F54" s="35"/>
      <c r="G54" s="35"/>
      <c r="H54" s="35"/>
      <c r="I54" s="35"/>
      <c r="J54" s="35"/>
      <c r="K54" s="35"/>
      <c r="L54" s="35"/>
      <c r="M54" s="35"/>
      <c r="N54" s="35"/>
      <c r="O54" s="133"/>
      <c r="P54" s="115"/>
      <c r="Q54" s="115"/>
      <c r="R54" s="35"/>
    </row>
    <row r="55" spans="1:29" ht="15" customHeight="1" x14ac:dyDescent="0.3">
      <c r="A55" s="7"/>
      <c r="B55" s="117" t="s">
        <v>260</v>
      </c>
      <c r="C55" s="117"/>
      <c r="D55" s="117"/>
      <c r="E55" s="117"/>
      <c r="F55" s="117"/>
      <c r="G55" s="117"/>
      <c r="H55" s="117"/>
      <c r="I55" s="117"/>
      <c r="J55" s="117"/>
      <c r="K55" s="117"/>
      <c r="L55" s="117"/>
      <c r="M55" s="117"/>
      <c r="N55" s="110"/>
      <c r="O55" s="102" t="s">
        <v>231</v>
      </c>
      <c r="P55" s="366">
        <v>1</v>
      </c>
      <c r="Q55" s="320">
        <v>1</v>
      </c>
      <c r="R55" s="35"/>
    </row>
    <row r="56" spans="1:29" ht="15" customHeight="1" x14ac:dyDescent="0.3">
      <c r="A56" s="7"/>
      <c r="B56" s="117" t="s">
        <v>261</v>
      </c>
      <c r="C56" s="117"/>
      <c r="D56" s="117"/>
      <c r="E56" s="117"/>
      <c r="F56" s="117"/>
      <c r="G56" s="117"/>
      <c r="H56" s="117"/>
      <c r="I56" s="117"/>
      <c r="J56" s="117"/>
      <c r="K56" s="117"/>
      <c r="L56" s="117"/>
      <c r="M56" s="117"/>
      <c r="N56" s="110"/>
      <c r="O56" s="102" t="s">
        <v>231</v>
      </c>
      <c r="P56" s="366">
        <v>0.96299999999999997</v>
      </c>
      <c r="Q56" s="320">
        <v>1</v>
      </c>
      <c r="R56" s="35"/>
    </row>
    <row r="57" spans="1:29" ht="15" customHeight="1" x14ac:dyDescent="0.3">
      <c r="A57" s="7"/>
      <c r="B57" s="130"/>
      <c r="C57" s="45"/>
      <c r="D57" s="45"/>
      <c r="E57" s="45"/>
      <c r="F57" s="45"/>
      <c r="G57" s="45"/>
      <c r="H57" s="45"/>
      <c r="I57" s="45"/>
      <c r="J57" s="45"/>
      <c r="K57" s="45"/>
      <c r="L57" s="45"/>
      <c r="M57" s="45"/>
      <c r="N57" s="131"/>
      <c r="O57" s="132"/>
      <c r="P57" s="369"/>
      <c r="Q57" s="369"/>
      <c r="R57" s="35"/>
    </row>
    <row r="58" spans="1:29" ht="15" customHeight="1" x14ac:dyDescent="0.3">
      <c r="A58" s="7"/>
      <c r="B58" s="149" t="s">
        <v>322</v>
      </c>
      <c r="C58" s="35"/>
      <c r="D58" s="35"/>
      <c r="E58" s="35"/>
      <c r="F58" s="35"/>
      <c r="G58" s="35"/>
      <c r="H58" s="35"/>
      <c r="I58" s="35"/>
      <c r="J58" s="35"/>
      <c r="K58" s="35"/>
      <c r="L58" s="35"/>
      <c r="M58" s="35"/>
      <c r="N58" s="35"/>
      <c r="O58" s="133"/>
      <c r="P58" s="370"/>
      <c r="Q58" s="370"/>
      <c r="R58" s="35"/>
    </row>
    <row r="59" spans="1:29" ht="15" customHeight="1" x14ac:dyDescent="0.3">
      <c r="A59" s="7"/>
      <c r="B59" s="117" t="s">
        <v>260</v>
      </c>
      <c r="C59" s="117"/>
      <c r="D59" s="117"/>
      <c r="E59" s="117"/>
      <c r="F59" s="117"/>
      <c r="G59" s="117"/>
      <c r="H59" s="117"/>
      <c r="I59" s="117"/>
      <c r="J59" s="117"/>
      <c r="K59" s="117"/>
      <c r="L59" s="117"/>
      <c r="M59" s="117"/>
      <c r="N59" s="110"/>
      <c r="O59" s="102" t="s">
        <v>231</v>
      </c>
      <c r="P59" s="366">
        <v>1</v>
      </c>
      <c r="Q59" s="320">
        <v>1</v>
      </c>
      <c r="R59" s="35"/>
    </row>
    <row r="60" spans="1:29" ht="15" customHeight="1" x14ac:dyDescent="0.3">
      <c r="A60" s="7"/>
      <c r="B60" s="117" t="s">
        <v>261</v>
      </c>
      <c r="C60" s="117"/>
      <c r="D60" s="117"/>
      <c r="E60" s="117"/>
      <c r="F60" s="117"/>
      <c r="G60" s="117"/>
      <c r="H60" s="117"/>
      <c r="I60" s="117"/>
      <c r="J60" s="117"/>
      <c r="K60" s="117"/>
      <c r="L60" s="117"/>
      <c r="M60" s="117"/>
      <c r="N60" s="110"/>
      <c r="O60" s="102" t="s">
        <v>231</v>
      </c>
      <c r="P60" s="366">
        <v>1</v>
      </c>
      <c r="Q60" s="320">
        <v>1</v>
      </c>
      <c r="R60" s="35"/>
    </row>
    <row r="61" spans="1:29" ht="15" customHeight="1" x14ac:dyDescent="0.3">
      <c r="A61" s="7"/>
      <c r="B61" s="52"/>
      <c r="C61" s="35"/>
      <c r="D61" s="35"/>
      <c r="E61" s="35"/>
      <c r="F61" s="35"/>
      <c r="G61" s="35"/>
      <c r="H61" s="35"/>
      <c r="I61" s="35"/>
      <c r="J61" s="35"/>
      <c r="K61" s="35"/>
      <c r="L61" s="35"/>
      <c r="M61" s="35"/>
      <c r="N61" s="35"/>
      <c r="O61" s="116"/>
      <c r="P61" s="371"/>
      <c r="Q61" s="372"/>
      <c r="R61" s="35"/>
    </row>
    <row r="62" spans="1:29" ht="15" customHeight="1" x14ac:dyDescent="0.3">
      <c r="A62" s="7"/>
      <c r="B62" s="149" t="s">
        <v>381</v>
      </c>
      <c r="C62" s="35"/>
      <c r="D62" s="35"/>
      <c r="E62" s="35"/>
      <c r="F62" s="35"/>
      <c r="G62" s="35"/>
      <c r="H62" s="35"/>
      <c r="I62" s="35"/>
      <c r="J62" s="35"/>
      <c r="K62" s="35"/>
      <c r="L62" s="35"/>
      <c r="M62" s="35"/>
      <c r="N62" s="35"/>
      <c r="O62" s="133"/>
      <c r="P62" s="370"/>
      <c r="Q62" s="370"/>
    </row>
    <row r="63" spans="1:29" ht="15" customHeight="1" x14ac:dyDescent="0.3">
      <c r="A63" s="7"/>
      <c r="B63" s="117" t="s">
        <v>382</v>
      </c>
      <c r="C63" s="117"/>
      <c r="D63" s="117"/>
      <c r="E63" s="117"/>
      <c r="F63" s="117"/>
      <c r="G63" s="117"/>
      <c r="H63" s="117"/>
      <c r="I63" s="117"/>
      <c r="J63" s="117"/>
      <c r="K63" s="117"/>
      <c r="L63" s="117"/>
      <c r="M63" s="117"/>
      <c r="N63" s="110"/>
      <c r="O63" s="102" t="s">
        <v>231</v>
      </c>
      <c r="P63" s="366">
        <v>0.502</v>
      </c>
      <c r="Q63" s="320">
        <v>0.63400000000000001</v>
      </c>
    </row>
    <row r="64" spans="1:29" ht="15" customHeight="1" x14ac:dyDescent="0.3">
      <c r="A64" s="7"/>
      <c r="B64" s="117" t="s">
        <v>383</v>
      </c>
      <c r="C64" s="117"/>
      <c r="D64" s="117"/>
      <c r="E64" s="117"/>
      <c r="F64" s="117"/>
      <c r="G64" s="117"/>
      <c r="H64" s="117"/>
      <c r="I64" s="117"/>
      <c r="J64" s="117"/>
      <c r="K64" s="117"/>
      <c r="L64" s="117"/>
      <c r="M64" s="117"/>
      <c r="N64" s="110"/>
      <c r="O64" s="102" t="s">
        <v>231</v>
      </c>
      <c r="P64" s="366">
        <v>0.373</v>
      </c>
      <c r="Q64" s="320">
        <v>0.33800000000000002</v>
      </c>
    </row>
    <row r="65" spans="1:24" ht="15" customHeight="1" x14ac:dyDescent="0.3">
      <c r="A65" s="7"/>
      <c r="B65" s="45"/>
      <c r="C65" s="45"/>
      <c r="D65" s="45"/>
      <c r="E65" s="45"/>
      <c r="F65" s="45"/>
      <c r="G65" s="45"/>
      <c r="H65" s="45"/>
      <c r="I65" s="45"/>
      <c r="J65" s="45"/>
      <c r="K65" s="45"/>
      <c r="L65" s="45"/>
      <c r="M65" s="45"/>
      <c r="N65" s="38"/>
      <c r="O65" s="91"/>
      <c r="P65" s="221"/>
      <c r="R65" s="35"/>
    </row>
    <row r="66" spans="1:24" ht="15" customHeight="1" x14ac:dyDescent="0.3">
      <c r="A66" s="7"/>
      <c r="B66" s="149" t="s">
        <v>302</v>
      </c>
      <c r="C66" s="35"/>
      <c r="D66" s="35"/>
      <c r="E66" s="35"/>
      <c r="F66" s="35"/>
      <c r="G66" s="35"/>
      <c r="H66" s="35"/>
      <c r="I66" s="35"/>
      <c r="J66" s="35"/>
      <c r="K66" s="35"/>
      <c r="L66" s="35"/>
      <c r="M66" s="35"/>
      <c r="N66" s="35"/>
      <c r="O66" s="133"/>
      <c r="P66" s="115"/>
      <c r="Q66" s="115"/>
      <c r="R66" s="35"/>
    </row>
    <row r="67" spans="1:24" ht="15" customHeight="1" x14ac:dyDescent="0.3">
      <c r="A67" s="7"/>
      <c r="B67" s="117" t="s">
        <v>431</v>
      </c>
      <c r="C67" s="117"/>
      <c r="D67" s="117"/>
      <c r="E67" s="117"/>
      <c r="F67" s="117"/>
      <c r="G67" s="117"/>
      <c r="H67" s="117"/>
      <c r="I67" s="117"/>
      <c r="J67" s="117"/>
      <c r="K67" s="117"/>
      <c r="L67" s="117"/>
      <c r="M67" s="117"/>
      <c r="N67" s="110"/>
      <c r="O67" s="102" t="s">
        <v>238</v>
      </c>
      <c r="P67" s="357">
        <v>0</v>
      </c>
      <c r="Q67" s="358">
        <v>0</v>
      </c>
      <c r="R67" s="35"/>
    </row>
    <row r="68" spans="1:24" ht="15" customHeight="1" x14ac:dyDescent="0.3">
      <c r="A68" s="7"/>
      <c r="B68" s="117" t="s">
        <v>432</v>
      </c>
      <c r="C68" s="117"/>
      <c r="D68" s="117"/>
      <c r="E68" s="117"/>
      <c r="F68" s="117"/>
      <c r="G68" s="117"/>
      <c r="H68" s="117"/>
      <c r="I68" s="117"/>
      <c r="J68" s="117"/>
      <c r="K68" s="117"/>
      <c r="L68" s="117"/>
      <c r="M68" s="117"/>
      <c r="N68" s="110"/>
      <c r="O68" s="102" t="s">
        <v>238</v>
      </c>
      <c r="P68" s="357">
        <v>0</v>
      </c>
      <c r="Q68" s="358">
        <v>0</v>
      </c>
      <c r="R68" s="35"/>
    </row>
    <row r="69" spans="1:24" ht="15" customHeight="1" x14ac:dyDescent="0.3">
      <c r="A69" s="7"/>
      <c r="B69" s="117" t="s">
        <v>93</v>
      </c>
      <c r="C69" s="117"/>
      <c r="D69" s="117"/>
      <c r="E69" s="117"/>
      <c r="F69" s="117"/>
      <c r="G69" s="117"/>
      <c r="H69" s="117"/>
      <c r="I69" s="117"/>
      <c r="J69" s="117"/>
      <c r="K69" s="117"/>
      <c r="L69" s="117"/>
      <c r="M69" s="117"/>
      <c r="N69" s="110"/>
      <c r="O69" s="102" t="s">
        <v>238</v>
      </c>
      <c r="P69" s="357">
        <v>0</v>
      </c>
      <c r="Q69" s="358">
        <v>0</v>
      </c>
      <c r="R69" s="35"/>
    </row>
    <row r="70" spans="1:24" ht="15" customHeight="1" x14ac:dyDescent="0.3">
      <c r="A70" s="7"/>
      <c r="B70" s="117" t="s">
        <v>303</v>
      </c>
      <c r="C70" s="117"/>
      <c r="D70" s="117"/>
      <c r="E70" s="117"/>
      <c r="F70" s="117"/>
      <c r="G70" s="117"/>
      <c r="H70" s="117"/>
      <c r="I70" s="117"/>
      <c r="J70" s="117"/>
      <c r="K70" s="117"/>
      <c r="L70" s="117"/>
      <c r="M70" s="117"/>
      <c r="N70" s="110"/>
      <c r="O70" s="102" t="s">
        <v>238</v>
      </c>
      <c r="P70" s="357">
        <v>0</v>
      </c>
      <c r="Q70" s="358">
        <v>0</v>
      </c>
      <c r="R70" s="35"/>
    </row>
    <row r="71" spans="1:24" ht="15" customHeight="1" x14ac:dyDescent="0.3">
      <c r="A71" s="7"/>
      <c r="B71" s="428" t="s">
        <v>304</v>
      </c>
      <c r="C71" s="428"/>
      <c r="D71" s="428"/>
      <c r="E71" s="428"/>
      <c r="F71" s="428"/>
      <c r="G71" s="428"/>
      <c r="H71" s="428"/>
      <c r="I71" s="428"/>
      <c r="J71" s="428"/>
      <c r="K71" s="428"/>
      <c r="L71" s="428"/>
      <c r="M71" s="428"/>
      <c r="N71" s="428"/>
      <c r="O71" s="102" t="s">
        <v>238</v>
      </c>
      <c r="P71" s="373">
        <v>0</v>
      </c>
      <c r="Q71" s="374">
        <v>0</v>
      </c>
      <c r="R71" s="35"/>
    </row>
    <row r="72" spans="1:24" ht="15" customHeight="1" x14ac:dyDescent="0.3">
      <c r="A72" s="7"/>
      <c r="B72" s="96">
        <v>1</v>
      </c>
      <c r="C72" s="95" t="s">
        <v>320</v>
      </c>
      <c r="D72" s="36"/>
      <c r="E72" s="36"/>
      <c r="F72" s="36"/>
      <c r="G72" s="36"/>
      <c r="H72" s="36"/>
      <c r="I72" s="36"/>
      <c r="J72" s="36"/>
      <c r="K72" s="36"/>
      <c r="L72" s="36"/>
      <c r="M72" s="36"/>
      <c r="N72" s="36"/>
      <c r="O72" s="38"/>
      <c r="P72" s="39"/>
      <c r="Q72" s="39"/>
      <c r="R72" s="35"/>
    </row>
    <row r="73" spans="1:24" ht="15" customHeight="1" x14ac:dyDescent="0.3">
      <c r="A73" s="7"/>
      <c r="B73" s="96">
        <v>2</v>
      </c>
      <c r="C73" s="95" t="s">
        <v>428</v>
      </c>
      <c r="D73" s="36"/>
      <c r="E73" s="36"/>
      <c r="F73" s="36"/>
      <c r="G73" s="36"/>
      <c r="H73" s="36"/>
      <c r="I73" s="36"/>
      <c r="J73" s="36"/>
      <c r="K73" s="36"/>
      <c r="L73" s="36"/>
      <c r="M73" s="36"/>
      <c r="N73" s="36"/>
      <c r="O73" s="38"/>
      <c r="P73" s="39"/>
      <c r="Q73" s="39"/>
      <c r="R73" s="35"/>
    </row>
    <row r="74" spans="1:24" ht="15" customHeight="1" x14ac:dyDescent="0.3">
      <c r="A74" s="7"/>
      <c r="B74" s="96"/>
      <c r="C74" s="95"/>
      <c r="D74" s="36"/>
      <c r="E74" s="36"/>
      <c r="F74" s="36"/>
      <c r="G74" s="36"/>
      <c r="H74" s="36"/>
      <c r="I74" s="36"/>
      <c r="J74" s="36"/>
      <c r="K74" s="36"/>
      <c r="L74" s="36"/>
      <c r="M74" s="36"/>
      <c r="N74" s="36"/>
      <c r="O74" s="38"/>
      <c r="P74" s="39"/>
      <c r="Q74" s="39"/>
      <c r="R74" s="35"/>
    </row>
    <row r="75" spans="1:24" ht="15" customHeight="1" x14ac:dyDescent="0.3">
      <c r="A75" s="7"/>
      <c r="B75" s="134"/>
      <c r="C75" s="50"/>
      <c r="D75" s="36"/>
      <c r="E75" s="36"/>
      <c r="F75" s="36"/>
      <c r="G75" s="36"/>
      <c r="H75" s="36"/>
      <c r="I75" s="36"/>
      <c r="J75" s="36"/>
      <c r="K75" s="36"/>
      <c r="L75" s="36"/>
      <c r="M75" s="36"/>
      <c r="N75" s="36"/>
      <c r="O75" s="38"/>
      <c r="P75" s="39"/>
      <c r="Q75" s="39"/>
      <c r="R75" s="36"/>
    </row>
    <row r="76" spans="1:24" s="51" customFormat="1" ht="20.100000000000001" customHeight="1" x14ac:dyDescent="0.3">
      <c r="A76" s="7"/>
      <c r="B76" s="62" t="s">
        <v>465</v>
      </c>
      <c r="U76" s="6"/>
      <c r="V76" s="6"/>
      <c r="W76" s="6"/>
      <c r="X76" s="6"/>
    </row>
    <row r="77" spans="1:24" s="51" customFormat="1" ht="20.100000000000001" customHeight="1" x14ac:dyDescent="0.3">
      <c r="A77" s="7"/>
      <c r="B77" s="64" t="s">
        <v>548</v>
      </c>
      <c r="U77" s="6"/>
      <c r="V77" s="6"/>
      <c r="W77" s="6"/>
      <c r="X77" s="6"/>
    </row>
    <row r="78" spans="1:24" s="51" customFormat="1" ht="20.100000000000001" customHeight="1" thickBot="1" x14ac:dyDescent="0.35">
      <c r="A78" s="7"/>
      <c r="B78" s="135"/>
      <c r="C78" s="135"/>
      <c r="D78" s="135"/>
      <c r="E78" s="135"/>
      <c r="F78" s="135"/>
      <c r="G78" s="135"/>
      <c r="H78" s="135"/>
      <c r="I78" s="135"/>
      <c r="J78" s="135"/>
      <c r="K78" s="135"/>
      <c r="L78" s="135"/>
      <c r="M78" s="135"/>
      <c r="N78" s="136"/>
      <c r="O78" s="82" t="s">
        <v>228</v>
      </c>
      <c r="P78" s="81"/>
      <c r="Q78" s="81" t="s">
        <v>227</v>
      </c>
      <c r="U78" s="6"/>
      <c r="V78" s="6"/>
      <c r="W78" s="6"/>
      <c r="X78" s="6"/>
    </row>
    <row r="79" spans="1:24" s="43" customFormat="1" ht="20.100000000000001" customHeight="1" x14ac:dyDescent="0.3">
      <c r="A79" s="7"/>
      <c r="B79" s="241" t="s">
        <v>467</v>
      </c>
      <c r="C79" s="242"/>
      <c r="D79" s="242"/>
      <c r="E79" s="242"/>
      <c r="F79" s="242"/>
      <c r="G79" s="242"/>
      <c r="H79" s="242"/>
      <c r="I79" s="242"/>
      <c r="J79" s="242"/>
      <c r="K79" s="242"/>
      <c r="L79" s="242"/>
      <c r="M79" s="242"/>
      <c r="N79" s="243"/>
      <c r="O79" s="108" t="s">
        <v>231</v>
      </c>
      <c r="P79" s="244"/>
      <c r="Q79" s="375" t="s">
        <v>433</v>
      </c>
      <c r="U79" s="6"/>
      <c r="V79" s="6"/>
      <c r="W79" s="6"/>
      <c r="X79" s="6"/>
    </row>
    <row r="80" spans="1:24" s="43" customFormat="1" ht="15" customHeight="1" x14ac:dyDescent="0.3">
      <c r="A80" s="7"/>
      <c r="B80" s="117" t="s">
        <v>430</v>
      </c>
      <c r="C80" s="251"/>
      <c r="D80" s="251"/>
      <c r="E80" s="251"/>
      <c r="F80" s="251"/>
      <c r="G80" s="251"/>
      <c r="H80" s="251"/>
      <c r="I80" s="251"/>
      <c r="J80" s="251"/>
      <c r="K80" s="251"/>
      <c r="L80" s="251"/>
      <c r="M80" s="251"/>
      <c r="N80" s="252"/>
      <c r="O80" s="102" t="s">
        <v>231</v>
      </c>
      <c r="P80" s="84"/>
      <c r="Q80" s="320">
        <v>0.66</v>
      </c>
      <c r="U80" s="6"/>
      <c r="V80" s="6"/>
      <c r="W80" s="6"/>
      <c r="X80" s="6"/>
    </row>
    <row r="81" spans="1:24" s="43" customFormat="1" ht="15" customHeight="1" x14ac:dyDescent="0.3">
      <c r="A81" s="7"/>
      <c r="B81" s="45"/>
      <c r="C81" s="239"/>
      <c r="D81" s="239"/>
      <c r="E81" s="239"/>
      <c r="F81" s="239"/>
      <c r="G81" s="239"/>
      <c r="H81" s="239"/>
      <c r="I81" s="239"/>
      <c r="J81" s="239"/>
      <c r="K81" s="239"/>
      <c r="L81" s="239"/>
      <c r="M81" s="239"/>
      <c r="N81" s="240"/>
      <c r="O81" s="91"/>
      <c r="P81" s="221"/>
      <c r="Q81" s="372"/>
      <c r="U81" s="6"/>
      <c r="V81" s="6"/>
      <c r="W81" s="6"/>
      <c r="X81" s="6"/>
    </row>
    <row r="82" spans="1:24" s="43" customFormat="1" ht="15" customHeight="1" x14ac:dyDescent="0.3">
      <c r="A82" s="7"/>
      <c r="B82" s="235" t="s">
        <v>436</v>
      </c>
      <c r="C82" s="236"/>
      <c r="D82" s="236"/>
      <c r="E82" s="236"/>
      <c r="F82" s="236"/>
      <c r="G82" s="236"/>
      <c r="H82" s="236"/>
      <c r="I82" s="236"/>
      <c r="J82" s="236"/>
      <c r="K82" s="236"/>
      <c r="L82" s="236"/>
      <c r="M82" s="236"/>
      <c r="N82" s="237"/>
      <c r="O82" s="159"/>
      <c r="P82" s="238"/>
      <c r="Q82" s="372"/>
      <c r="U82" s="6"/>
    </row>
    <row r="83" spans="1:24" s="43" customFormat="1" ht="15" customHeight="1" x14ac:dyDescent="0.3">
      <c r="A83" s="7"/>
      <c r="B83" s="45"/>
      <c r="C83" s="43" t="s">
        <v>466</v>
      </c>
      <c r="O83" s="279" t="s">
        <v>231</v>
      </c>
      <c r="Q83" s="376">
        <v>1</v>
      </c>
      <c r="U83" s="6"/>
    </row>
    <row r="84" spans="1:24" s="43" customFormat="1" ht="15" customHeight="1" x14ac:dyDescent="0.3">
      <c r="A84" s="7"/>
      <c r="B84" s="45"/>
      <c r="C84" s="280" t="s">
        <v>427</v>
      </c>
      <c r="D84" s="280"/>
      <c r="E84" s="280"/>
      <c r="F84" s="280"/>
      <c r="G84" s="280"/>
      <c r="H84" s="280"/>
      <c r="I84" s="280"/>
      <c r="J84" s="280"/>
      <c r="K84" s="280"/>
      <c r="L84" s="280"/>
      <c r="M84" s="280"/>
      <c r="N84" s="281"/>
      <c r="O84" s="282" t="s">
        <v>231</v>
      </c>
      <c r="P84" s="283"/>
      <c r="Q84" s="377">
        <v>1</v>
      </c>
      <c r="U84" s="6"/>
    </row>
    <row r="85" spans="1:24" ht="15" customHeight="1" x14ac:dyDescent="0.2">
      <c r="C85" s="227" t="s">
        <v>410</v>
      </c>
      <c r="D85" s="227"/>
      <c r="E85" s="227"/>
      <c r="F85" s="227"/>
      <c r="G85" s="227"/>
      <c r="H85" s="227"/>
      <c r="I85" s="227"/>
      <c r="J85" s="227"/>
      <c r="K85" s="227"/>
      <c r="L85" s="227"/>
      <c r="M85" s="227"/>
      <c r="N85" s="228"/>
      <c r="O85" s="229" t="s">
        <v>231</v>
      </c>
      <c r="P85" s="230"/>
      <c r="Q85" s="378">
        <v>0.37</v>
      </c>
    </row>
    <row r="86" spans="1:24" ht="15" customHeight="1" x14ac:dyDescent="0.2">
      <c r="C86" s="227" t="s">
        <v>411</v>
      </c>
      <c r="D86" s="227"/>
      <c r="E86" s="227"/>
      <c r="F86" s="227"/>
      <c r="G86" s="227"/>
      <c r="H86" s="227"/>
      <c r="I86" s="227"/>
      <c r="J86" s="227"/>
      <c r="K86" s="227"/>
      <c r="L86" s="227"/>
      <c r="M86" s="227"/>
      <c r="N86" s="228"/>
      <c r="O86" s="229" t="s">
        <v>231</v>
      </c>
      <c r="P86" s="230"/>
      <c r="Q86" s="378">
        <v>0.26</v>
      </c>
    </row>
    <row r="87" spans="1:24" ht="15" customHeight="1" x14ac:dyDescent="0.2">
      <c r="C87" s="227" t="s">
        <v>414</v>
      </c>
      <c r="D87" s="227"/>
      <c r="E87" s="227"/>
      <c r="F87" s="227"/>
      <c r="G87" s="227"/>
      <c r="H87" s="227"/>
      <c r="I87" s="227"/>
      <c r="J87" s="227"/>
      <c r="K87" s="227"/>
      <c r="L87" s="227"/>
      <c r="M87" s="227"/>
      <c r="N87" s="228"/>
      <c r="O87" s="229" t="s">
        <v>231</v>
      </c>
      <c r="P87" s="230"/>
      <c r="Q87" s="378">
        <v>0.57999999999999996</v>
      </c>
    </row>
    <row r="88" spans="1:24" ht="15" customHeight="1" x14ac:dyDescent="0.2">
      <c r="C88" s="227" t="s">
        <v>412</v>
      </c>
      <c r="D88" s="227"/>
      <c r="E88" s="227"/>
      <c r="F88" s="227"/>
      <c r="G88" s="227"/>
      <c r="H88" s="227"/>
      <c r="I88" s="227"/>
      <c r="J88" s="227"/>
      <c r="K88" s="227"/>
      <c r="L88" s="227"/>
      <c r="M88" s="227"/>
      <c r="N88" s="228"/>
      <c r="O88" s="229" t="s">
        <v>231</v>
      </c>
      <c r="P88" s="230"/>
      <c r="Q88" s="378">
        <v>0.84</v>
      </c>
    </row>
    <row r="89" spans="1:24" ht="15" customHeight="1" x14ac:dyDescent="0.2">
      <c r="C89" s="227" t="s">
        <v>413</v>
      </c>
      <c r="D89" s="227"/>
      <c r="E89" s="227"/>
      <c r="F89" s="227"/>
      <c r="G89" s="227"/>
      <c r="H89" s="227"/>
      <c r="I89" s="227"/>
      <c r="J89" s="227"/>
      <c r="K89" s="227"/>
      <c r="L89" s="227"/>
      <c r="M89" s="227"/>
      <c r="N89" s="228"/>
      <c r="O89" s="229" t="s">
        <v>231</v>
      </c>
      <c r="P89" s="230"/>
      <c r="Q89" s="378">
        <v>0.95</v>
      </c>
    </row>
    <row r="90" spans="1:24" ht="15" customHeight="1" x14ac:dyDescent="0.2">
      <c r="B90" s="235"/>
      <c r="C90" s="231" t="s">
        <v>415</v>
      </c>
      <c r="D90" s="231"/>
      <c r="E90" s="231"/>
      <c r="F90" s="231"/>
      <c r="G90" s="231"/>
      <c r="H90" s="231"/>
      <c r="I90" s="231"/>
      <c r="J90" s="231"/>
      <c r="K90" s="231"/>
      <c r="L90" s="231"/>
      <c r="M90" s="231"/>
      <c r="N90" s="232"/>
      <c r="O90" s="233" t="s">
        <v>231</v>
      </c>
      <c r="P90" s="234"/>
      <c r="Q90" s="379">
        <v>0.63</v>
      </c>
    </row>
    <row r="91" spans="1:24" ht="30" customHeight="1" x14ac:dyDescent="0.2">
      <c r="B91" s="172">
        <v>1</v>
      </c>
      <c r="C91" s="430" t="s">
        <v>439</v>
      </c>
      <c r="D91" s="430"/>
      <c r="E91" s="430"/>
      <c r="F91" s="430"/>
      <c r="G91" s="430"/>
      <c r="H91" s="430"/>
      <c r="I91" s="430"/>
      <c r="J91" s="430"/>
      <c r="K91" s="430"/>
      <c r="L91" s="430"/>
      <c r="M91" s="430"/>
      <c r="N91" s="430"/>
      <c r="O91" s="430"/>
      <c r="P91" s="430"/>
      <c r="Q91" s="430"/>
    </row>
    <row r="92" spans="1:24" ht="15" customHeight="1" x14ac:dyDescent="0.2">
      <c r="B92" s="172">
        <v>2</v>
      </c>
      <c r="C92" s="431" t="s">
        <v>472</v>
      </c>
      <c r="D92" s="431"/>
      <c r="E92" s="431"/>
      <c r="F92" s="431"/>
      <c r="G92" s="431"/>
      <c r="H92" s="431"/>
      <c r="I92" s="431"/>
      <c r="J92" s="431"/>
      <c r="K92" s="431"/>
      <c r="L92" s="431"/>
      <c r="M92" s="431"/>
      <c r="N92" s="431"/>
      <c r="O92" s="431"/>
      <c r="P92" s="431"/>
      <c r="Q92" s="431"/>
    </row>
    <row r="93" spans="1:24" ht="14.25" customHeight="1" x14ac:dyDescent="0.2"/>
    <row r="94" spans="1:24" ht="14.25" customHeight="1" x14ac:dyDescent="0.2"/>
    <row r="95" spans="1:24" ht="14.25" customHeight="1" x14ac:dyDescent="0.2"/>
    <row r="96" spans="1:24" ht="14.25" customHeight="1" x14ac:dyDescent="0.2"/>
    <row r="97" s="6" customFormat="1" ht="14.25" hidden="1" customHeight="1" x14ac:dyDescent="0.2"/>
    <row r="98" s="6" customFormat="1" ht="14.25" hidden="1" customHeight="1" x14ac:dyDescent="0.2"/>
    <row r="99" s="6" customFormat="1" ht="14.25" hidden="1" customHeight="1" x14ac:dyDescent="0.2"/>
    <row r="100" s="6" customFormat="1" ht="14.25" hidden="1" customHeight="1" x14ac:dyDescent="0.2"/>
    <row r="101" s="6" customFormat="1" ht="14.25" hidden="1" customHeight="1" x14ac:dyDescent="0.2"/>
    <row r="102" s="6" customFormat="1" ht="14.25" hidden="1" customHeight="1" x14ac:dyDescent="0.2"/>
    <row r="103" s="6" customFormat="1" ht="14.25" hidden="1" customHeight="1" x14ac:dyDescent="0.2"/>
    <row r="104" s="6" customFormat="1" ht="14.25" hidden="1" customHeight="1" x14ac:dyDescent="0.2"/>
    <row r="105" s="6" customFormat="1" ht="14.25" hidden="1" customHeight="1" x14ac:dyDescent="0.2"/>
    <row r="106" s="6" customFormat="1" ht="14.25" hidden="1" customHeight="1" x14ac:dyDescent="0.2"/>
    <row r="107" s="6" customFormat="1" ht="14.25" hidden="1" customHeight="1" x14ac:dyDescent="0.2"/>
    <row r="108" s="6" customFormat="1" ht="14.25" hidden="1" customHeight="1" x14ac:dyDescent="0.2"/>
    <row r="109" s="6" customFormat="1" ht="14.25" hidden="1" customHeight="1" x14ac:dyDescent="0.2"/>
    <row r="110" s="6" customFormat="1" ht="14.25" hidden="1" customHeight="1" x14ac:dyDescent="0.2"/>
    <row r="111" s="6" customFormat="1" ht="14.25" hidden="1" customHeight="1" x14ac:dyDescent="0.2"/>
    <row r="112" s="6" customFormat="1" ht="14.25" hidden="1" customHeight="1" x14ac:dyDescent="0.2"/>
    <row r="113" s="6" customFormat="1" ht="14.25" hidden="1" customHeight="1" x14ac:dyDescent="0.2"/>
    <row r="114" s="6" customFormat="1" ht="14.25" hidden="1" customHeight="1" x14ac:dyDescent="0.2"/>
    <row r="115" s="6" customFormat="1" ht="14.25" hidden="1" customHeight="1" x14ac:dyDescent="0.2"/>
    <row r="116" s="6" customFormat="1" ht="14.25" hidden="1" customHeight="1" x14ac:dyDescent="0.2"/>
    <row r="117" s="6" customFormat="1" ht="14.25" hidden="1" customHeight="1" x14ac:dyDescent="0.2"/>
    <row r="118" s="6" customFormat="1" ht="14.25" hidden="1" customHeight="1" x14ac:dyDescent="0.2"/>
    <row r="119" s="6" customFormat="1" ht="14.25" hidden="1" customHeight="1" x14ac:dyDescent="0.2"/>
    <row r="120" s="6" customFormat="1" ht="14.25" hidden="1" customHeight="1" x14ac:dyDescent="0.2"/>
    <row r="121" s="6" customFormat="1" ht="14.25" hidden="1" customHeight="1" x14ac:dyDescent="0.2"/>
    <row r="122" s="6" customFormat="1" ht="14.25" hidden="1" customHeight="1" x14ac:dyDescent="0.2"/>
    <row r="123" s="6" customFormat="1" ht="14.25" hidden="1" customHeight="1" x14ac:dyDescent="0.2"/>
    <row r="124" s="6" customFormat="1" ht="14.25" hidden="1" customHeight="1" x14ac:dyDescent="0.2"/>
    <row r="125" s="6" customFormat="1" ht="14.25" hidden="1" customHeight="1" x14ac:dyDescent="0.2"/>
    <row r="126" s="6" customFormat="1" ht="14.25" hidden="1" customHeight="1" x14ac:dyDescent="0.2"/>
    <row r="127" s="6" customFormat="1" ht="14.25" hidden="1" customHeight="1" x14ac:dyDescent="0.2"/>
    <row r="128" s="6" customFormat="1" ht="14.25" hidden="1" customHeight="1" x14ac:dyDescent="0.2"/>
    <row r="129" s="6" customFormat="1" ht="14.25" hidden="1" customHeight="1" x14ac:dyDescent="0.2"/>
    <row r="130" s="6" customFormat="1" ht="14.25" hidden="1" customHeight="1" x14ac:dyDescent="0.2"/>
    <row r="131" s="6" customFormat="1" ht="14.25" hidden="1" customHeight="1" x14ac:dyDescent="0.2"/>
    <row r="132" s="6" customFormat="1" ht="14.25" hidden="1" customHeight="1" x14ac:dyDescent="0.2"/>
    <row r="133" s="6" customFormat="1" ht="14.25" hidden="1" customHeight="1" x14ac:dyDescent="0.2"/>
    <row r="134" s="6" customFormat="1" ht="14.25" hidden="1" customHeight="1" x14ac:dyDescent="0.2"/>
    <row r="135" s="6" customFormat="1" ht="14.25" hidden="1" customHeight="1" x14ac:dyDescent="0.2"/>
    <row r="136" s="6" customFormat="1" ht="14.25" hidden="1" customHeight="1" x14ac:dyDescent="0.2"/>
    <row r="137" s="6" customFormat="1" ht="14.25" hidden="1" customHeight="1" x14ac:dyDescent="0.2"/>
    <row r="138" s="6" customFormat="1" ht="14.25" hidden="1" customHeight="1" x14ac:dyDescent="0.2"/>
    <row r="139" s="6" customFormat="1" ht="14.25" hidden="1" customHeight="1" x14ac:dyDescent="0.2"/>
    <row r="140" s="6" customFormat="1" ht="14.25" hidden="1" customHeight="1" x14ac:dyDescent="0.2"/>
    <row r="141" s="6" customFormat="1" ht="14.25" hidden="1" customHeight="1" x14ac:dyDescent="0.2"/>
    <row r="142" s="6" customFormat="1" ht="14.25" hidden="1" customHeight="1" x14ac:dyDescent="0.2"/>
    <row r="143" s="6" customFormat="1" ht="14.25" hidden="1" customHeight="1" x14ac:dyDescent="0.2"/>
    <row r="144" s="6" customFormat="1" ht="14.25" hidden="1" customHeight="1" x14ac:dyDescent="0.2"/>
    <row r="145" s="6" customFormat="1" ht="14.25" hidden="1" customHeight="1" x14ac:dyDescent="0.2"/>
    <row r="146" s="6" customFormat="1" ht="14.25" hidden="1" customHeight="1" x14ac:dyDescent="0.2"/>
    <row r="147" s="6" customFormat="1" ht="14.25" hidden="1" customHeight="1" x14ac:dyDescent="0.2"/>
    <row r="148" s="6" customFormat="1" ht="14.25" hidden="1" customHeight="1" x14ac:dyDescent="0.2"/>
    <row r="149" s="6" customFormat="1" ht="14.25" hidden="1" customHeight="1" x14ac:dyDescent="0.2"/>
    <row r="150" s="6" customFormat="1" ht="0" hidden="1" customHeight="1" x14ac:dyDescent="0.2"/>
    <row r="151" s="6" customFormat="1" ht="0" hidden="1" customHeight="1" x14ac:dyDescent="0.2"/>
    <row r="152" s="6" customFormat="1" ht="0" hidden="1" customHeight="1" x14ac:dyDescent="0.2"/>
    <row r="153" s="6" customFormat="1" ht="0" hidden="1" customHeight="1" x14ac:dyDescent="0.2"/>
    <row r="154" s="6" customFormat="1" ht="0" hidden="1" customHeight="1" x14ac:dyDescent="0.2"/>
    <row r="155" s="6" customFormat="1" ht="0" hidden="1" customHeight="1" x14ac:dyDescent="0.2"/>
  </sheetData>
  <sheetProtection algorithmName="SHA-512" hashValue="B8mgSSj4tr4qETrHrMf9K9BeGVUEfdLjBvOvkyi7IgfpcN5wRRpWvIjf6Ul6GJDD5EA3xt0ZZRttz3NsJMbHmA==" saltValue="navmliSUMDClx5ygdmJENg==" spinCount="100000" sheet="1" objects="1" scenarios="1"/>
  <mergeCells count="5">
    <mergeCell ref="B71:N71"/>
    <mergeCell ref="C47:Q47"/>
    <mergeCell ref="B18:U18"/>
    <mergeCell ref="C91:Q91"/>
    <mergeCell ref="C92:Q92"/>
  </mergeCells>
  <pageMargins left="0.70866141732283472" right="0.70866141732283472" top="0.74803149606299213" bottom="0.74803149606299213" header="0.31496062992125984" footer="0.31496062992125984"/>
  <pageSetup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59150-C009-46F9-A070-8350CE738BAD}">
  <dimension ref="A1:K304"/>
  <sheetViews>
    <sheetView showGridLines="0" showRowColHeaders="0" zoomScaleNormal="100" workbookViewId="0"/>
  </sheetViews>
  <sheetFormatPr defaultColWidth="0" defaultRowHeight="14.25" zeroHeight="1" x14ac:dyDescent="0.2"/>
  <cols>
    <col min="1" max="1" width="2.7109375" style="4" customWidth="1"/>
    <col min="2" max="2" width="24.28515625" style="2" customWidth="1"/>
    <col min="3" max="3" width="53.42578125" style="3" customWidth="1"/>
    <col min="4" max="4" width="100.7109375" style="31" customWidth="1"/>
    <col min="5" max="5" width="23.85546875" style="138" customWidth="1"/>
    <col min="6" max="6" width="10.7109375" style="11" customWidth="1"/>
    <col min="7" max="11" width="10.7109375" style="4" hidden="1" customWidth="1"/>
    <col min="12" max="16384" width="9.140625" style="4" hidden="1"/>
  </cols>
  <sheetData>
    <row r="1" spans="1:7" ht="15" customHeight="1" x14ac:dyDescent="0.2"/>
    <row r="2" spans="1:7" ht="15" customHeight="1" x14ac:dyDescent="0.2"/>
    <row r="3" spans="1:7" ht="15" customHeight="1" x14ac:dyDescent="0.2"/>
    <row r="4" spans="1:7" ht="15" customHeight="1" x14ac:dyDescent="0.2"/>
    <row r="5" spans="1:7" ht="15" customHeight="1" x14ac:dyDescent="0.2"/>
    <row r="6" spans="1:7" ht="15" customHeight="1" x14ac:dyDescent="0.2"/>
    <row r="7" spans="1:7" ht="15" customHeight="1" x14ac:dyDescent="0.2"/>
    <row r="8" spans="1:7" ht="15" customHeight="1" x14ac:dyDescent="0.2"/>
    <row r="9" spans="1:7" ht="15" customHeight="1" x14ac:dyDescent="0.2"/>
    <row r="10" spans="1:7" ht="15" customHeight="1" x14ac:dyDescent="0.2"/>
    <row r="11" spans="1:7" ht="15" customHeight="1" x14ac:dyDescent="0.2"/>
    <row r="12" spans="1:7" ht="15" customHeight="1" x14ac:dyDescent="0.2"/>
    <row r="13" spans="1:7" ht="8.25" customHeight="1" x14ac:dyDescent="0.2"/>
    <row r="14" spans="1:7" ht="37.15" customHeight="1" x14ac:dyDescent="0.2">
      <c r="A14" s="17" t="s">
        <v>193</v>
      </c>
      <c r="B14" s="8"/>
      <c r="C14" s="8"/>
      <c r="D14" s="215"/>
      <c r="E14" s="215"/>
      <c r="F14" s="4"/>
    </row>
    <row r="15" spans="1:7" x14ac:dyDescent="0.2"/>
    <row r="16" spans="1:7" ht="30" customHeight="1" x14ac:dyDescent="0.2">
      <c r="A16" s="449" t="s">
        <v>346</v>
      </c>
      <c r="B16" s="449"/>
      <c r="C16" s="449"/>
      <c r="D16" s="449"/>
      <c r="E16" s="449"/>
      <c r="F16" s="5"/>
      <c r="G16" s="5"/>
    </row>
    <row r="17" spans="1:7" ht="15" customHeight="1" x14ac:dyDescent="0.2">
      <c r="A17" s="176"/>
      <c r="B17" s="176"/>
      <c r="C17" s="176"/>
      <c r="D17" s="176"/>
      <c r="E17" s="176"/>
      <c r="F17" s="5"/>
      <c r="G17" s="5"/>
    </row>
    <row r="18" spans="1:7" ht="15" customHeight="1" x14ac:dyDescent="0.2">
      <c r="B18" s="177" t="s">
        <v>170</v>
      </c>
      <c r="C18" s="178" t="s">
        <v>4</v>
      </c>
      <c r="D18" s="179" t="s">
        <v>169</v>
      </c>
      <c r="E18" s="180" t="s">
        <v>161</v>
      </c>
      <c r="F18" s="12"/>
    </row>
    <row r="19" spans="1:7" ht="5.0999999999999996" customHeight="1" x14ac:dyDescent="0.2">
      <c r="B19" s="30"/>
      <c r="C19" s="30"/>
      <c r="D19" s="30"/>
      <c r="E19" s="30"/>
    </row>
    <row r="20" spans="1:7" ht="15" customHeight="1" x14ac:dyDescent="0.2">
      <c r="B20" s="450" t="s">
        <v>196</v>
      </c>
      <c r="C20" s="451"/>
      <c r="D20" s="451"/>
      <c r="E20" s="452"/>
    </row>
    <row r="21" spans="1:7" ht="5.0999999999999996" customHeight="1" x14ac:dyDescent="0.2">
      <c r="B21" s="30"/>
      <c r="C21" s="30"/>
      <c r="D21" s="30"/>
      <c r="E21" s="30"/>
    </row>
    <row r="22" spans="1:7" ht="15" customHeight="1" x14ac:dyDescent="0.2">
      <c r="B22" s="453" t="s">
        <v>103</v>
      </c>
      <c r="C22" s="436" t="s">
        <v>191</v>
      </c>
      <c r="D22" s="183" t="s">
        <v>95</v>
      </c>
      <c r="E22" s="184"/>
      <c r="F22" s="12"/>
    </row>
    <row r="23" spans="1:7" ht="15" customHeight="1" x14ac:dyDescent="0.2">
      <c r="B23" s="453"/>
      <c r="C23" s="444"/>
      <c r="D23" s="288" t="s">
        <v>337</v>
      </c>
      <c r="E23" s="187"/>
    </row>
    <row r="24" spans="1:7" ht="15" customHeight="1" x14ac:dyDescent="0.2">
      <c r="B24" s="453"/>
      <c r="C24" s="436" t="s">
        <v>192</v>
      </c>
      <c r="D24" s="287" t="s">
        <v>337</v>
      </c>
      <c r="E24" s="184" t="s">
        <v>551</v>
      </c>
      <c r="F24" s="12"/>
    </row>
    <row r="25" spans="1:7" ht="15" customHeight="1" x14ac:dyDescent="0.2">
      <c r="B25" s="453"/>
      <c r="C25" s="437"/>
      <c r="D25" s="188" t="s">
        <v>181</v>
      </c>
      <c r="E25" s="189"/>
    </row>
    <row r="26" spans="1:7" ht="15" customHeight="1" x14ac:dyDescent="0.2">
      <c r="B26" s="453"/>
      <c r="C26" s="437"/>
      <c r="D26" s="188" t="s">
        <v>182</v>
      </c>
      <c r="E26" s="189"/>
    </row>
    <row r="27" spans="1:7" ht="45" customHeight="1" x14ac:dyDescent="0.2">
      <c r="B27" s="453"/>
      <c r="C27" s="444"/>
      <c r="D27" s="185" t="s">
        <v>562</v>
      </c>
      <c r="E27" s="187"/>
    </row>
    <row r="28" spans="1:7" ht="15" customHeight="1" x14ac:dyDescent="0.2">
      <c r="B28" s="453"/>
      <c r="C28" s="436" t="s">
        <v>0</v>
      </c>
      <c r="D28" s="287" t="s">
        <v>337</v>
      </c>
      <c r="E28" s="184" t="s">
        <v>552</v>
      </c>
      <c r="F28" s="12"/>
    </row>
    <row r="29" spans="1:7" ht="15" customHeight="1" x14ac:dyDescent="0.2">
      <c r="B29" s="453"/>
      <c r="C29" s="437"/>
      <c r="D29" s="188" t="s">
        <v>351</v>
      </c>
      <c r="E29" s="189"/>
    </row>
    <row r="30" spans="1:7" ht="15" customHeight="1" x14ac:dyDescent="0.2">
      <c r="B30" s="453"/>
      <c r="C30" s="444"/>
      <c r="D30" s="185" t="s">
        <v>326</v>
      </c>
      <c r="E30" s="187"/>
    </row>
    <row r="31" spans="1:7" ht="15" customHeight="1" x14ac:dyDescent="0.2">
      <c r="B31" s="453"/>
      <c r="C31" s="190" t="s">
        <v>1</v>
      </c>
      <c r="D31" s="190" t="s">
        <v>97</v>
      </c>
      <c r="E31" s="191"/>
    </row>
    <row r="32" spans="1:7" ht="15" customHeight="1" x14ac:dyDescent="0.2">
      <c r="B32" s="453"/>
      <c r="C32" s="190" t="s">
        <v>2</v>
      </c>
      <c r="D32" s="190" t="s">
        <v>97</v>
      </c>
      <c r="E32" s="191"/>
    </row>
    <row r="33" spans="2:6" ht="15" customHeight="1" x14ac:dyDescent="0.2">
      <c r="B33" s="433" t="s">
        <v>104</v>
      </c>
      <c r="C33" s="436" t="s">
        <v>3</v>
      </c>
      <c r="D33" s="183" t="s">
        <v>95</v>
      </c>
      <c r="E33" s="184"/>
    </row>
    <row r="34" spans="2:6" ht="15" customHeight="1" x14ac:dyDescent="0.2">
      <c r="B34" s="434"/>
      <c r="C34" s="437"/>
      <c r="D34" s="290" t="s">
        <v>337</v>
      </c>
      <c r="E34" s="189"/>
    </row>
    <row r="35" spans="2:6" ht="15" customHeight="1" x14ac:dyDescent="0.2">
      <c r="B35" s="434"/>
      <c r="C35" s="444"/>
      <c r="D35" s="193" t="s">
        <v>102</v>
      </c>
      <c r="E35" s="187"/>
    </row>
    <row r="36" spans="2:6" ht="15" customHeight="1" x14ac:dyDescent="0.2">
      <c r="B36" s="434"/>
      <c r="C36" s="436" t="s">
        <v>9</v>
      </c>
      <c r="D36" s="183" t="str">
        <f>HYPERLINK("#Social!B20", "Diversity, Equity &amp; Inclusion")</f>
        <v>Diversity, Equity &amp; Inclusion</v>
      </c>
      <c r="E36" s="194" t="str">
        <f>HYPERLINK("#Social!A1", "Social")</f>
        <v>Social</v>
      </c>
    </row>
    <row r="37" spans="2:6" ht="45" customHeight="1" x14ac:dyDescent="0.2">
      <c r="B37" s="438"/>
      <c r="C37" s="440"/>
      <c r="D37" s="185" t="s">
        <v>478</v>
      </c>
      <c r="E37" s="187"/>
    </row>
    <row r="38" spans="2:6" ht="15" customHeight="1" x14ac:dyDescent="0.2">
      <c r="B38" s="433" t="s">
        <v>105</v>
      </c>
      <c r="C38" s="436" t="s">
        <v>10</v>
      </c>
      <c r="D38" s="183" t="s">
        <v>95</v>
      </c>
      <c r="E38" s="184"/>
    </row>
    <row r="39" spans="2:6" ht="15" customHeight="1" x14ac:dyDescent="0.2">
      <c r="B39" s="434"/>
      <c r="C39" s="439"/>
      <c r="D39" s="290" t="s">
        <v>337</v>
      </c>
      <c r="E39" s="189"/>
    </row>
    <row r="40" spans="2:6" ht="15" customHeight="1" x14ac:dyDescent="0.2">
      <c r="B40" s="434"/>
      <c r="C40" s="439"/>
      <c r="D40" s="309" t="s">
        <v>503</v>
      </c>
      <c r="E40" s="189"/>
    </row>
    <row r="41" spans="2:6" ht="15" customHeight="1" x14ac:dyDescent="0.2">
      <c r="B41" s="434"/>
      <c r="C41" s="440"/>
      <c r="D41" s="193" t="s">
        <v>352</v>
      </c>
      <c r="E41" s="187"/>
      <c r="F41" s="13"/>
    </row>
    <row r="42" spans="2:6" ht="15" customHeight="1" x14ac:dyDescent="0.2">
      <c r="B42" s="434"/>
      <c r="C42" s="436" t="s">
        <v>11</v>
      </c>
      <c r="D42" s="183" t="s">
        <v>95</v>
      </c>
      <c r="E42" s="184"/>
    </row>
    <row r="43" spans="2:6" ht="15" customHeight="1" x14ac:dyDescent="0.2">
      <c r="B43" s="434"/>
      <c r="C43" s="439"/>
      <c r="D43" s="309" t="s">
        <v>503</v>
      </c>
      <c r="E43" s="189"/>
    </row>
    <row r="44" spans="2:6" ht="15" customHeight="1" x14ac:dyDescent="0.2">
      <c r="B44" s="434"/>
      <c r="C44" s="439"/>
      <c r="D44" s="309" t="s">
        <v>352</v>
      </c>
      <c r="E44" s="189"/>
    </row>
    <row r="45" spans="2:6" ht="15" customHeight="1" x14ac:dyDescent="0.2">
      <c r="B45" s="434"/>
      <c r="C45" s="440"/>
      <c r="D45" s="295" t="s">
        <v>353</v>
      </c>
      <c r="E45" s="187"/>
    </row>
    <row r="46" spans="2:6" ht="15" customHeight="1" x14ac:dyDescent="0.2">
      <c r="B46" s="434"/>
      <c r="C46" s="436" t="s">
        <v>12</v>
      </c>
      <c r="D46" s="183" t="s">
        <v>95</v>
      </c>
      <c r="E46" s="184"/>
    </row>
    <row r="47" spans="2:6" ht="15" customHeight="1" x14ac:dyDescent="0.2">
      <c r="B47" s="434"/>
      <c r="C47" s="439"/>
      <c r="D47" s="309" t="s">
        <v>503</v>
      </c>
      <c r="E47" s="189"/>
    </row>
    <row r="48" spans="2:6" ht="15" customHeight="1" x14ac:dyDescent="0.2">
      <c r="B48" s="434"/>
      <c r="C48" s="440"/>
      <c r="D48" s="309" t="s">
        <v>352</v>
      </c>
      <c r="E48" s="187"/>
    </row>
    <row r="49" spans="2:5" ht="15" customHeight="1" x14ac:dyDescent="0.2">
      <c r="B49" s="434"/>
      <c r="C49" s="436" t="s">
        <v>13</v>
      </c>
      <c r="D49" s="183" t="s">
        <v>95</v>
      </c>
      <c r="E49" s="184"/>
    </row>
    <row r="50" spans="2:5" ht="15" customHeight="1" x14ac:dyDescent="0.2">
      <c r="B50" s="434"/>
      <c r="C50" s="437"/>
      <c r="D50" s="309" t="s">
        <v>503</v>
      </c>
      <c r="E50" s="189"/>
    </row>
    <row r="51" spans="2:5" ht="15" customHeight="1" x14ac:dyDescent="0.2">
      <c r="B51" s="434"/>
      <c r="C51" s="444"/>
      <c r="D51" s="309" t="s">
        <v>352</v>
      </c>
      <c r="E51" s="187"/>
    </row>
    <row r="52" spans="2:5" ht="15" customHeight="1" x14ac:dyDescent="0.2">
      <c r="B52" s="434"/>
      <c r="C52" s="436" t="s">
        <v>14</v>
      </c>
      <c r="D52" s="183" t="s">
        <v>95</v>
      </c>
      <c r="E52" s="184"/>
    </row>
    <row r="53" spans="2:5" ht="15" customHeight="1" x14ac:dyDescent="0.2">
      <c r="B53" s="434"/>
      <c r="C53" s="439"/>
      <c r="D53" s="309" t="s">
        <v>503</v>
      </c>
      <c r="E53" s="189"/>
    </row>
    <row r="54" spans="2:5" ht="15" customHeight="1" x14ac:dyDescent="0.2">
      <c r="B54" s="434"/>
      <c r="C54" s="439"/>
      <c r="D54" s="309" t="s">
        <v>352</v>
      </c>
      <c r="E54" s="189"/>
    </row>
    <row r="55" spans="2:5" ht="15" customHeight="1" x14ac:dyDescent="0.2">
      <c r="B55" s="434"/>
      <c r="C55" s="440"/>
      <c r="D55" s="295" t="s">
        <v>354</v>
      </c>
      <c r="E55" s="187"/>
    </row>
    <row r="56" spans="2:5" ht="15" customHeight="1" x14ac:dyDescent="0.2">
      <c r="B56" s="434"/>
      <c r="C56" s="436" t="s">
        <v>15</v>
      </c>
      <c r="D56" s="287" t="s">
        <v>337</v>
      </c>
      <c r="E56" s="184"/>
    </row>
    <row r="57" spans="2:5" ht="30" customHeight="1" x14ac:dyDescent="0.2">
      <c r="B57" s="434"/>
      <c r="C57" s="437"/>
      <c r="D57" s="188" t="s">
        <v>477</v>
      </c>
      <c r="E57" s="189"/>
    </row>
    <row r="58" spans="2:5" ht="15" customHeight="1" x14ac:dyDescent="0.2">
      <c r="B58" s="434"/>
      <c r="C58" s="437"/>
      <c r="D58" s="309" t="s">
        <v>503</v>
      </c>
      <c r="E58" s="189"/>
    </row>
    <row r="59" spans="2:5" ht="15" customHeight="1" x14ac:dyDescent="0.2">
      <c r="B59" s="434"/>
      <c r="C59" s="437"/>
      <c r="D59" s="309" t="s">
        <v>354</v>
      </c>
      <c r="E59" s="189"/>
    </row>
    <row r="60" spans="2:5" ht="45" customHeight="1" x14ac:dyDescent="0.2">
      <c r="B60" s="434"/>
      <c r="C60" s="444"/>
      <c r="D60" s="185" t="s">
        <v>549</v>
      </c>
      <c r="E60" s="187"/>
    </row>
    <row r="61" spans="2:5" ht="15" customHeight="1" x14ac:dyDescent="0.2">
      <c r="B61" s="434"/>
      <c r="C61" s="436" t="s">
        <v>16</v>
      </c>
      <c r="D61" s="183" t="s">
        <v>95</v>
      </c>
      <c r="E61" s="184"/>
    </row>
    <row r="62" spans="2:5" ht="15" customHeight="1" x14ac:dyDescent="0.2">
      <c r="B62" s="434"/>
      <c r="C62" s="439"/>
      <c r="D62" s="309" t="s">
        <v>352</v>
      </c>
      <c r="E62" s="189"/>
    </row>
    <row r="63" spans="2:5" ht="15" customHeight="1" x14ac:dyDescent="0.2">
      <c r="B63" s="434"/>
      <c r="C63" s="439"/>
      <c r="D63" s="196" t="s">
        <v>355</v>
      </c>
      <c r="E63" s="189"/>
    </row>
    <row r="64" spans="2:5" ht="15" customHeight="1" x14ac:dyDescent="0.2">
      <c r="B64" s="434"/>
      <c r="C64" s="439"/>
      <c r="D64" s="309" t="s">
        <v>354</v>
      </c>
      <c r="E64" s="189"/>
    </row>
    <row r="65" spans="2:5" ht="15" customHeight="1" x14ac:dyDescent="0.2">
      <c r="B65" s="434"/>
      <c r="C65" s="440"/>
      <c r="D65" s="295" t="s">
        <v>353</v>
      </c>
      <c r="E65" s="187"/>
    </row>
    <row r="66" spans="2:5" ht="15" customHeight="1" x14ac:dyDescent="0.2">
      <c r="B66" s="434"/>
      <c r="C66" s="190" t="s">
        <v>17</v>
      </c>
      <c r="D66" s="197" t="s">
        <v>356</v>
      </c>
      <c r="E66" s="191"/>
    </row>
    <row r="67" spans="2:5" ht="15" customHeight="1" x14ac:dyDescent="0.2">
      <c r="B67" s="434"/>
      <c r="C67" s="436" t="s">
        <v>18</v>
      </c>
      <c r="D67" s="309" t="s">
        <v>503</v>
      </c>
      <c r="E67" s="184"/>
    </row>
    <row r="68" spans="2:5" ht="15" customHeight="1" x14ac:dyDescent="0.2">
      <c r="B68" s="434"/>
      <c r="C68" s="439"/>
      <c r="D68" s="309" t="s">
        <v>352</v>
      </c>
      <c r="E68" s="189"/>
    </row>
    <row r="69" spans="2:5" ht="15" customHeight="1" x14ac:dyDescent="0.2">
      <c r="B69" s="434"/>
      <c r="C69" s="439"/>
      <c r="D69" s="309" t="s">
        <v>504</v>
      </c>
      <c r="E69" s="189"/>
    </row>
    <row r="70" spans="2:5" ht="15" customHeight="1" x14ac:dyDescent="0.2">
      <c r="B70" s="434"/>
      <c r="C70" s="439"/>
      <c r="D70" s="309" t="s">
        <v>354</v>
      </c>
      <c r="E70" s="189"/>
    </row>
    <row r="71" spans="2:5" ht="15" customHeight="1" x14ac:dyDescent="0.2">
      <c r="B71" s="434"/>
      <c r="C71" s="439"/>
      <c r="D71" s="309" t="s">
        <v>353</v>
      </c>
      <c r="E71" s="189"/>
    </row>
    <row r="72" spans="2:5" ht="15" customHeight="1" x14ac:dyDescent="0.2">
      <c r="B72" s="434"/>
      <c r="C72" s="440"/>
      <c r="D72" s="288" t="s">
        <v>337</v>
      </c>
      <c r="E72" s="187"/>
    </row>
    <row r="73" spans="2:5" ht="15" customHeight="1" x14ac:dyDescent="0.2">
      <c r="B73" s="434"/>
      <c r="C73" s="436" t="s">
        <v>19</v>
      </c>
      <c r="D73" s="309" t="s">
        <v>503</v>
      </c>
      <c r="E73" s="184"/>
    </row>
    <row r="74" spans="2:5" ht="15" customHeight="1" x14ac:dyDescent="0.2">
      <c r="B74" s="434"/>
      <c r="C74" s="439"/>
      <c r="D74" s="309" t="s">
        <v>352</v>
      </c>
      <c r="E74" s="189"/>
    </row>
    <row r="75" spans="2:5" ht="15" customHeight="1" x14ac:dyDescent="0.2">
      <c r="B75" s="434"/>
      <c r="C75" s="439"/>
      <c r="D75" s="309" t="s">
        <v>504</v>
      </c>
      <c r="E75" s="189"/>
    </row>
    <row r="76" spans="2:5" ht="15" customHeight="1" x14ac:dyDescent="0.2">
      <c r="B76" s="434"/>
      <c r="C76" s="439"/>
      <c r="D76" s="309" t="s">
        <v>354</v>
      </c>
      <c r="E76" s="189"/>
    </row>
    <row r="77" spans="2:5" ht="15" customHeight="1" x14ac:dyDescent="0.2">
      <c r="B77" s="434"/>
      <c r="C77" s="440"/>
      <c r="D77" s="295" t="s">
        <v>353</v>
      </c>
      <c r="E77" s="187"/>
    </row>
    <row r="78" spans="2:5" ht="15" customHeight="1" x14ac:dyDescent="0.2">
      <c r="B78" s="434"/>
      <c r="C78" s="436" t="s">
        <v>20</v>
      </c>
      <c r="D78" s="309" t="s">
        <v>503</v>
      </c>
      <c r="E78" s="184"/>
    </row>
    <row r="79" spans="2:5" ht="15" customHeight="1" x14ac:dyDescent="0.2">
      <c r="B79" s="434"/>
      <c r="C79" s="439"/>
      <c r="D79" s="309" t="s">
        <v>353</v>
      </c>
      <c r="E79" s="189"/>
    </row>
    <row r="80" spans="2:5" ht="15" customHeight="1" x14ac:dyDescent="0.2">
      <c r="B80" s="434"/>
      <c r="C80" s="440"/>
      <c r="D80" s="288" t="s">
        <v>337</v>
      </c>
      <c r="E80" s="187" t="s">
        <v>553</v>
      </c>
    </row>
    <row r="81" spans="2:5" ht="15" customHeight="1" x14ac:dyDescent="0.2">
      <c r="B81" s="434"/>
      <c r="C81" s="436" t="s">
        <v>21</v>
      </c>
      <c r="D81" s="309" t="s">
        <v>503</v>
      </c>
      <c r="E81" s="184"/>
    </row>
    <row r="82" spans="2:5" ht="15" customHeight="1" x14ac:dyDescent="0.2">
      <c r="B82" s="434"/>
      <c r="C82" s="439"/>
      <c r="D82" s="309" t="s">
        <v>353</v>
      </c>
      <c r="E82" s="189"/>
    </row>
    <row r="83" spans="2:5" ht="15" customHeight="1" x14ac:dyDescent="0.2">
      <c r="B83" s="434"/>
      <c r="C83" s="448"/>
      <c r="D83" s="288" t="s">
        <v>337</v>
      </c>
      <c r="E83" s="187" t="s">
        <v>553</v>
      </c>
    </row>
    <row r="84" spans="2:5" ht="15" customHeight="1" x14ac:dyDescent="0.2">
      <c r="B84" s="438"/>
      <c r="C84" s="190" t="s">
        <v>22</v>
      </c>
      <c r="D84" s="198" t="str">
        <f>HYPERLINK("#Social!B20", "Diversity, Equity &amp; Inclusion")</f>
        <v>Diversity, Equity &amp; Inclusion</v>
      </c>
      <c r="E84" s="258" t="str">
        <f>HYPERLINK("#Social!a1", "Social")</f>
        <v>Social</v>
      </c>
    </row>
    <row r="85" spans="2:5" ht="15" customHeight="1" x14ac:dyDescent="0.2">
      <c r="B85" s="433" t="s">
        <v>106</v>
      </c>
      <c r="C85" s="190" t="s">
        <v>23</v>
      </c>
      <c r="D85" s="288" t="s">
        <v>337</v>
      </c>
      <c r="E85" s="191" t="s">
        <v>554</v>
      </c>
    </row>
    <row r="86" spans="2:5" ht="15" customHeight="1" x14ac:dyDescent="0.2">
      <c r="B86" s="434"/>
      <c r="C86" s="436" t="s">
        <v>24</v>
      </c>
      <c r="D86" s="287" t="s">
        <v>337</v>
      </c>
      <c r="E86" s="184"/>
    </row>
    <row r="87" spans="2:5" ht="15" customHeight="1" x14ac:dyDescent="0.2">
      <c r="B87" s="434"/>
      <c r="C87" s="439"/>
      <c r="D87" s="196" t="s">
        <v>357</v>
      </c>
      <c r="E87" s="189"/>
    </row>
    <row r="88" spans="2:5" ht="15" customHeight="1" x14ac:dyDescent="0.2">
      <c r="B88" s="434"/>
      <c r="C88" s="439"/>
      <c r="D88" s="196" t="s">
        <v>355</v>
      </c>
      <c r="E88" s="189"/>
    </row>
    <row r="89" spans="2:5" ht="15" customHeight="1" x14ac:dyDescent="0.2">
      <c r="B89" s="434"/>
      <c r="C89" s="439"/>
      <c r="D89" s="196" t="s">
        <v>358</v>
      </c>
      <c r="E89" s="189"/>
    </row>
    <row r="90" spans="2:5" ht="15" customHeight="1" x14ac:dyDescent="0.2">
      <c r="B90" s="434"/>
      <c r="C90" s="439"/>
      <c r="D90" s="196" t="s">
        <v>356</v>
      </c>
      <c r="E90" s="189"/>
    </row>
    <row r="91" spans="2:5" ht="15" customHeight="1" x14ac:dyDescent="0.2">
      <c r="B91" s="434"/>
      <c r="C91" s="440"/>
      <c r="D91" s="309" t="s">
        <v>503</v>
      </c>
      <c r="E91" s="187"/>
    </row>
    <row r="92" spans="2:5" ht="15" customHeight="1" x14ac:dyDescent="0.2">
      <c r="B92" s="434"/>
      <c r="C92" s="436" t="s">
        <v>25</v>
      </c>
      <c r="D92" s="287" t="s">
        <v>96</v>
      </c>
      <c r="E92" s="184"/>
    </row>
    <row r="93" spans="2:5" ht="15" customHeight="1" x14ac:dyDescent="0.2">
      <c r="B93" s="434"/>
      <c r="C93" s="439"/>
      <c r="D93" s="196" t="s">
        <v>355</v>
      </c>
      <c r="E93" s="189"/>
    </row>
    <row r="94" spans="2:5" ht="15" customHeight="1" x14ac:dyDescent="0.2">
      <c r="B94" s="434"/>
      <c r="C94" s="439"/>
      <c r="D94" s="196" t="s">
        <v>356</v>
      </c>
      <c r="E94" s="189"/>
    </row>
    <row r="95" spans="2:5" ht="15" customHeight="1" x14ac:dyDescent="0.2">
      <c r="B95" s="434"/>
      <c r="C95" s="439"/>
      <c r="D95" s="309" t="s">
        <v>503</v>
      </c>
      <c r="E95" s="189"/>
    </row>
    <row r="96" spans="2:5" ht="15" customHeight="1" x14ac:dyDescent="0.2">
      <c r="B96" s="434"/>
      <c r="C96" s="439"/>
      <c r="D96" s="196" t="s">
        <v>102</v>
      </c>
      <c r="E96" s="189"/>
    </row>
    <row r="97" spans="2:5" ht="15" customHeight="1" x14ac:dyDescent="0.2">
      <c r="B97" s="434"/>
      <c r="C97" s="440"/>
      <c r="D97" s="193" t="s">
        <v>359</v>
      </c>
      <c r="E97" s="187"/>
    </row>
    <row r="98" spans="2:5" ht="15" customHeight="1" x14ac:dyDescent="0.2">
      <c r="B98" s="434"/>
      <c r="C98" s="190" t="s">
        <v>26</v>
      </c>
      <c r="D98" s="197" t="s">
        <v>356</v>
      </c>
      <c r="E98" s="191"/>
    </row>
    <row r="99" spans="2:5" ht="15" customHeight="1" x14ac:dyDescent="0.2">
      <c r="B99" s="434"/>
      <c r="C99" s="436" t="s">
        <v>27</v>
      </c>
      <c r="D99" s="196" t="s">
        <v>355</v>
      </c>
      <c r="E99" s="184"/>
    </row>
    <row r="100" spans="2:5" ht="15" customHeight="1" x14ac:dyDescent="0.2">
      <c r="B100" s="434"/>
      <c r="C100" s="439"/>
      <c r="D100" s="196" t="s">
        <v>358</v>
      </c>
      <c r="E100" s="189"/>
    </row>
    <row r="101" spans="2:5" ht="15" customHeight="1" x14ac:dyDescent="0.2">
      <c r="B101" s="434"/>
      <c r="C101" s="439"/>
      <c r="D101" s="196" t="s">
        <v>356</v>
      </c>
      <c r="E101" s="189"/>
    </row>
    <row r="102" spans="2:5" ht="15" customHeight="1" x14ac:dyDescent="0.2">
      <c r="B102" s="434"/>
      <c r="C102" s="440"/>
      <c r="D102" s="196" t="str">
        <f>HYPERLINK("#Social!B131", "Human Rights")</f>
        <v>Human Rights</v>
      </c>
      <c r="E102" s="203" t="str">
        <f>HYPERLINK("#Social!a1", "Social")</f>
        <v>Social</v>
      </c>
    </row>
    <row r="103" spans="2:5" ht="15" customHeight="1" x14ac:dyDescent="0.2">
      <c r="B103" s="434"/>
      <c r="C103" s="436" t="s">
        <v>28</v>
      </c>
      <c r="D103" s="287" t="s">
        <v>337</v>
      </c>
      <c r="E103" s="184"/>
    </row>
    <row r="104" spans="2:5" ht="15" customHeight="1" x14ac:dyDescent="0.2">
      <c r="B104" s="434"/>
      <c r="C104" s="439"/>
      <c r="D104" s="196" t="s">
        <v>355</v>
      </c>
      <c r="E104" s="189"/>
    </row>
    <row r="105" spans="2:5" ht="15" customHeight="1" x14ac:dyDescent="0.2">
      <c r="B105" s="434"/>
      <c r="C105" s="439"/>
      <c r="D105" s="196" t="s">
        <v>360</v>
      </c>
      <c r="E105" s="189"/>
    </row>
    <row r="106" spans="2:5" ht="15" customHeight="1" x14ac:dyDescent="0.2">
      <c r="B106" s="434"/>
      <c r="C106" s="439"/>
      <c r="D106" s="200" t="str">
        <f>HYPERLINK("#Governance!b16", "Governance")</f>
        <v>Governance</v>
      </c>
      <c r="E106" s="200" t="str">
        <f>HYPERLINK("#Governance!a1", "Governance")</f>
        <v>Governance</v>
      </c>
    </row>
    <row r="107" spans="2:5" ht="30" customHeight="1" x14ac:dyDescent="0.2">
      <c r="B107" s="434"/>
      <c r="C107" s="439"/>
      <c r="D107" s="188" t="s">
        <v>98</v>
      </c>
      <c r="E107" s="189"/>
    </row>
    <row r="108" spans="2:5" ht="30" customHeight="1" x14ac:dyDescent="0.2">
      <c r="B108" s="434"/>
      <c r="C108" s="440"/>
      <c r="D108" s="185" t="s">
        <v>345</v>
      </c>
      <c r="E108" s="187"/>
    </row>
    <row r="109" spans="2:5" ht="15" customHeight="1" x14ac:dyDescent="0.2">
      <c r="B109" s="438"/>
      <c r="C109" s="190" t="s">
        <v>29</v>
      </c>
      <c r="D109" s="197" t="s">
        <v>210</v>
      </c>
      <c r="E109" s="191"/>
    </row>
    <row r="110" spans="2:5" ht="15" customHeight="1" x14ac:dyDescent="0.2">
      <c r="B110" s="433" t="s">
        <v>107</v>
      </c>
      <c r="C110" s="436" t="s">
        <v>30</v>
      </c>
      <c r="D110" s="309" t="s">
        <v>503</v>
      </c>
      <c r="E110" s="184"/>
    </row>
    <row r="111" spans="2:5" ht="15" customHeight="1" x14ac:dyDescent="0.2">
      <c r="B111" s="434"/>
      <c r="C111" s="439"/>
      <c r="D111" s="290" t="s">
        <v>337</v>
      </c>
      <c r="E111" s="189"/>
    </row>
    <row r="112" spans="2:5" ht="15" customHeight="1" x14ac:dyDescent="0.2">
      <c r="B112" s="438"/>
      <c r="C112" s="440"/>
      <c r="D112" s="193" t="s">
        <v>102</v>
      </c>
      <c r="E112" s="187"/>
    </row>
    <row r="113" spans="2:5" ht="15" customHeight="1" x14ac:dyDescent="0.2">
      <c r="B113" s="31"/>
      <c r="C113" s="201"/>
      <c r="D113" s="202"/>
    </row>
    <row r="114" spans="2:5" ht="15" customHeight="1" x14ac:dyDescent="0.2">
      <c r="B114" s="447" t="s">
        <v>5</v>
      </c>
      <c r="C114" s="447"/>
      <c r="D114" s="447"/>
      <c r="E114" s="447"/>
    </row>
    <row r="115" spans="2:5" ht="5.0999999999999996" customHeight="1" x14ac:dyDescent="0.2">
      <c r="B115" s="30"/>
      <c r="C115" s="30"/>
      <c r="D115" s="30"/>
      <c r="E115" s="30"/>
    </row>
    <row r="116" spans="2:5" ht="15" customHeight="1" x14ac:dyDescent="0.2">
      <c r="B116" s="433" t="s">
        <v>108</v>
      </c>
      <c r="C116" s="182" t="s">
        <v>6</v>
      </c>
      <c r="D116" s="286" t="s">
        <v>337</v>
      </c>
      <c r="E116" s="191" t="s">
        <v>556</v>
      </c>
    </row>
    <row r="117" spans="2:5" ht="15" customHeight="1" x14ac:dyDescent="0.2">
      <c r="B117" s="434"/>
      <c r="C117" s="182" t="s">
        <v>7</v>
      </c>
      <c r="D117" s="286" t="s">
        <v>337</v>
      </c>
      <c r="E117" s="191" t="s">
        <v>556</v>
      </c>
    </row>
    <row r="118" spans="2:5" ht="15" customHeight="1" x14ac:dyDescent="0.2">
      <c r="B118" s="438"/>
      <c r="C118" s="190" t="s">
        <v>8</v>
      </c>
      <c r="D118" s="286" t="s">
        <v>337</v>
      </c>
      <c r="E118" s="191" t="s">
        <v>556</v>
      </c>
    </row>
    <row r="119" spans="2:5" ht="15" customHeight="1" x14ac:dyDescent="0.2">
      <c r="B119" s="31"/>
      <c r="C119" s="201"/>
    </row>
    <row r="120" spans="2:5" ht="15" customHeight="1" x14ac:dyDescent="0.2">
      <c r="B120" s="447" t="s">
        <v>109</v>
      </c>
      <c r="C120" s="447"/>
      <c r="D120" s="447"/>
      <c r="E120" s="447"/>
    </row>
    <row r="121" spans="2:5" ht="5.0999999999999996" customHeight="1" x14ac:dyDescent="0.2">
      <c r="B121" s="30"/>
      <c r="C121" s="30"/>
      <c r="D121" s="30"/>
      <c r="E121" s="30"/>
    </row>
    <row r="122" spans="2:5" ht="15" customHeight="1" x14ac:dyDescent="0.2">
      <c r="B122" s="432" t="s">
        <v>511</v>
      </c>
      <c r="C122" s="432"/>
      <c r="D122" s="432"/>
      <c r="E122" s="432"/>
    </row>
    <row r="123" spans="2:5" ht="15" customHeight="1" x14ac:dyDescent="0.2">
      <c r="B123" s="433" t="s">
        <v>512</v>
      </c>
      <c r="C123" s="436" t="s">
        <v>513</v>
      </c>
      <c r="D123" s="287" t="s">
        <v>337</v>
      </c>
      <c r="E123" s="184" t="s">
        <v>557</v>
      </c>
    </row>
    <row r="124" spans="2:5" ht="15" customHeight="1" x14ac:dyDescent="0.2">
      <c r="B124" s="434"/>
      <c r="C124" s="437"/>
      <c r="D124" s="309" t="s">
        <v>350</v>
      </c>
      <c r="E124" s="189"/>
    </row>
    <row r="125" spans="2:5" ht="15" customHeight="1" x14ac:dyDescent="0.2">
      <c r="B125" s="434"/>
      <c r="C125" s="437"/>
      <c r="D125" s="196" t="s">
        <v>102</v>
      </c>
      <c r="E125" s="189"/>
    </row>
    <row r="126" spans="2:5" ht="15" customHeight="1" x14ac:dyDescent="0.2">
      <c r="B126" s="434"/>
      <c r="C126" s="437"/>
      <c r="D126" s="309" t="s">
        <v>101</v>
      </c>
      <c r="E126" s="189"/>
    </row>
    <row r="127" spans="2:5" ht="15" customHeight="1" x14ac:dyDescent="0.2">
      <c r="B127" s="434"/>
      <c r="C127" s="437"/>
      <c r="D127" s="290" t="str">
        <f>HYPERLINK("#Environment!B19", "GHG Emissions")</f>
        <v>GHG Emissions</v>
      </c>
      <c r="E127" s="308" t="str">
        <f>HYPERLINK("#Environment!a1", "Environment")</f>
        <v>Environment</v>
      </c>
    </row>
    <row r="128" spans="2:5" ht="45" customHeight="1" x14ac:dyDescent="0.2">
      <c r="B128" s="434"/>
      <c r="C128" s="437"/>
      <c r="D128" s="315" t="s">
        <v>538</v>
      </c>
      <c r="E128" s="308"/>
    </row>
    <row r="129" spans="2:5" ht="15" customHeight="1" x14ac:dyDescent="0.2">
      <c r="B129" s="433" t="s">
        <v>514</v>
      </c>
      <c r="C129" s="436" t="s">
        <v>515</v>
      </c>
      <c r="D129" s="287" t="s">
        <v>337</v>
      </c>
      <c r="E129" s="184" t="s">
        <v>557</v>
      </c>
    </row>
    <row r="130" spans="2:5" ht="15" customHeight="1" x14ac:dyDescent="0.2">
      <c r="B130" s="434"/>
      <c r="C130" s="437"/>
      <c r="D130" s="309" t="s">
        <v>350</v>
      </c>
      <c r="E130" s="189"/>
    </row>
    <row r="131" spans="2:5" ht="15" customHeight="1" x14ac:dyDescent="0.2">
      <c r="B131" s="434"/>
      <c r="C131" s="437"/>
      <c r="D131" s="196" t="s">
        <v>102</v>
      </c>
      <c r="E131" s="189"/>
    </row>
    <row r="132" spans="2:5" ht="15" customHeight="1" x14ac:dyDescent="0.2">
      <c r="B132" s="434"/>
      <c r="C132" s="437"/>
      <c r="D132" s="309" t="s">
        <v>101</v>
      </c>
      <c r="E132" s="189"/>
    </row>
    <row r="133" spans="2:5" ht="15" customHeight="1" x14ac:dyDescent="0.2">
      <c r="B133" s="434"/>
      <c r="C133" s="437"/>
      <c r="D133" s="290" t="str">
        <f>HYPERLINK("#Environment!B19", "GHG Emissions")</f>
        <v>GHG Emissions</v>
      </c>
      <c r="E133" s="308" t="str">
        <f>HYPERLINK("#Environment!a1", "Environment")</f>
        <v>Environment</v>
      </c>
    </row>
    <row r="134" spans="2:5" ht="15" customHeight="1" x14ac:dyDescent="0.2">
      <c r="B134" s="433" t="s">
        <v>516</v>
      </c>
      <c r="C134" s="436" t="s">
        <v>517</v>
      </c>
      <c r="D134" s="287" t="s">
        <v>337</v>
      </c>
      <c r="E134" s="184" t="s">
        <v>558</v>
      </c>
    </row>
    <row r="135" spans="2:5" ht="15" customHeight="1" x14ac:dyDescent="0.2">
      <c r="B135" s="434"/>
      <c r="C135" s="437"/>
      <c r="D135" s="290" t="str">
        <f>HYPERLINK("#Environment!B19", "GHG Emissions")</f>
        <v>GHG Emissions</v>
      </c>
      <c r="E135" s="308" t="str">
        <f>HYPERLINK("#Environment!a1", "Environment")</f>
        <v>Environment</v>
      </c>
    </row>
    <row r="136" spans="2:5" ht="15" customHeight="1" x14ac:dyDescent="0.2">
      <c r="B136" s="445"/>
      <c r="C136" s="439"/>
      <c r="D136" s="309" t="s">
        <v>350</v>
      </c>
      <c r="E136" s="189"/>
    </row>
    <row r="137" spans="2:5" ht="15" customHeight="1" x14ac:dyDescent="0.2">
      <c r="B137" s="435"/>
      <c r="C137" s="440"/>
      <c r="D137" s="295" t="str">
        <f>HYPERLINK("#Environment!B122", "Climate Active Carbon Neutral Certification")</f>
        <v>Climate Active Carbon Neutral Certification</v>
      </c>
      <c r="E137" s="289" t="str">
        <f>HYPERLINK("#Environment!a1", "Environment")</f>
        <v>Environment</v>
      </c>
    </row>
    <row r="138" spans="2:5" ht="15" customHeight="1" x14ac:dyDescent="0.2">
      <c r="B138" s="433" t="s">
        <v>518</v>
      </c>
      <c r="C138" s="436" t="s">
        <v>519</v>
      </c>
      <c r="D138" s="287" t="s">
        <v>337</v>
      </c>
      <c r="E138" s="184" t="s">
        <v>558</v>
      </c>
    </row>
    <row r="139" spans="2:5" ht="15" customHeight="1" x14ac:dyDescent="0.2">
      <c r="B139" s="434"/>
      <c r="C139" s="437"/>
      <c r="D139" s="290" t="str">
        <f>HYPERLINK("#Environment!B19", "GHG Emissions")</f>
        <v>GHG Emissions</v>
      </c>
      <c r="E139" s="308" t="str">
        <f>HYPERLINK("#Environment!a1", "Environment")</f>
        <v>Environment</v>
      </c>
    </row>
    <row r="140" spans="2:5" ht="15" customHeight="1" x14ac:dyDescent="0.2">
      <c r="B140" s="434"/>
      <c r="C140" s="439"/>
      <c r="D140" s="309" t="s">
        <v>350</v>
      </c>
      <c r="E140" s="189"/>
    </row>
    <row r="141" spans="2:5" ht="15" customHeight="1" x14ac:dyDescent="0.2">
      <c r="B141" s="438"/>
      <c r="C141" s="440"/>
      <c r="D141" s="290" t="str">
        <f>HYPERLINK("#Environment!B122", "Climate Active Carbon Neutral Certification")</f>
        <v>Climate Active Carbon Neutral Certification</v>
      </c>
      <c r="E141" s="308" t="str">
        <f>HYPERLINK("#Environment!a1", "Environment")</f>
        <v>Environment</v>
      </c>
    </row>
    <row r="142" spans="2:5" ht="15" customHeight="1" x14ac:dyDescent="0.2">
      <c r="B142" s="433" t="s">
        <v>520</v>
      </c>
      <c r="C142" s="436" t="s">
        <v>524</v>
      </c>
      <c r="D142" s="287" t="s">
        <v>337</v>
      </c>
      <c r="E142" s="184" t="s">
        <v>558</v>
      </c>
    </row>
    <row r="143" spans="2:5" ht="15" customHeight="1" x14ac:dyDescent="0.2">
      <c r="B143" s="434"/>
      <c r="C143" s="437"/>
      <c r="D143" s="290" t="str">
        <f>HYPERLINK("#Environment!B19", "GHG Emissions")</f>
        <v>GHG Emissions</v>
      </c>
      <c r="E143" s="308" t="str">
        <f>HYPERLINK("#Environment!a1", "Environment")</f>
        <v>Environment</v>
      </c>
    </row>
    <row r="144" spans="2:5" ht="15" customHeight="1" x14ac:dyDescent="0.2">
      <c r="B144" s="434"/>
      <c r="C144" s="439"/>
      <c r="D144" s="309" t="s">
        <v>350</v>
      </c>
      <c r="E144" s="189"/>
    </row>
    <row r="145" spans="2:5" ht="15" customHeight="1" x14ac:dyDescent="0.2">
      <c r="B145" s="438"/>
      <c r="C145" s="440"/>
      <c r="D145" s="290" t="str">
        <f>HYPERLINK("#Environment!B122", "Climate Active Carbon Neutral Certification")</f>
        <v>Climate Active Carbon Neutral Certification</v>
      </c>
      <c r="E145" s="308" t="str">
        <f>HYPERLINK("#Environment!a1", "Environment")</f>
        <v>Environment</v>
      </c>
    </row>
    <row r="146" spans="2:5" ht="15" customHeight="1" x14ac:dyDescent="0.2">
      <c r="B146" s="433" t="s">
        <v>521</v>
      </c>
      <c r="C146" s="436" t="s">
        <v>525</v>
      </c>
      <c r="D146" s="287" t="s">
        <v>337</v>
      </c>
      <c r="E146" s="184" t="s">
        <v>558</v>
      </c>
    </row>
    <row r="147" spans="2:5" ht="15" customHeight="1" x14ac:dyDescent="0.2">
      <c r="B147" s="434"/>
      <c r="C147" s="437"/>
      <c r="D147" s="290" t="str">
        <f>HYPERLINK("#Environment!B19", "GHG Emissions")</f>
        <v>GHG Emissions</v>
      </c>
      <c r="E147" s="308" t="str">
        <f>HYPERLINK("#Environment!a1", "Environment")</f>
        <v>Environment</v>
      </c>
    </row>
    <row r="148" spans="2:5" ht="15" customHeight="1" x14ac:dyDescent="0.2">
      <c r="B148" s="445"/>
      <c r="C148" s="439"/>
      <c r="D148" s="309" t="s">
        <v>350</v>
      </c>
      <c r="E148" s="189"/>
    </row>
    <row r="149" spans="2:5" ht="15" customHeight="1" x14ac:dyDescent="0.2">
      <c r="B149" s="435"/>
      <c r="C149" s="440"/>
      <c r="D149" s="290" t="str">
        <f>HYPERLINK("#Environment!B122", "Climate Active Carbon Neutral Certification")</f>
        <v>Climate Active Carbon Neutral Certification</v>
      </c>
      <c r="E149" s="308" t="str">
        <f>HYPERLINK("#Environment!a1", "Environment")</f>
        <v>Environment</v>
      </c>
    </row>
    <row r="150" spans="2:5" ht="15" customHeight="1" x14ac:dyDescent="0.2">
      <c r="B150" s="433" t="s">
        <v>522</v>
      </c>
      <c r="C150" s="436" t="s">
        <v>49</v>
      </c>
      <c r="D150" s="287" t="s">
        <v>337</v>
      </c>
      <c r="E150" s="184" t="s">
        <v>558</v>
      </c>
    </row>
    <row r="151" spans="2:5" ht="15" customHeight="1" x14ac:dyDescent="0.2">
      <c r="B151" s="434"/>
      <c r="C151" s="437"/>
      <c r="D151" s="309" t="str">
        <f>HYPERLINK("#Environment!B81", "Global Carbon Emissions Intensity - excludes powercloud")</f>
        <v>Global Carbon Emissions Intensity - excludes powercloud</v>
      </c>
      <c r="E151" s="308" t="str">
        <f>HYPERLINK("#Environment!a1", "Environment")</f>
        <v>Environment</v>
      </c>
    </row>
    <row r="152" spans="2:5" ht="15" customHeight="1" x14ac:dyDescent="0.2">
      <c r="B152" s="445"/>
      <c r="C152" s="439"/>
      <c r="D152" s="309" t="s">
        <v>350</v>
      </c>
      <c r="E152" s="189"/>
    </row>
    <row r="153" spans="2:5" ht="15" customHeight="1" x14ac:dyDescent="0.2">
      <c r="B153" s="435"/>
      <c r="C153" s="440"/>
      <c r="D153" s="295" t="str">
        <f>HYPERLINK("#Environment!B122", "Climate Active Carbon Neutral Certification")</f>
        <v>Climate Active Carbon Neutral Certification</v>
      </c>
      <c r="E153" s="289" t="str">
        <f>HYPERLINK("#Environment!a1", "Environment")</f>
        <v>Environment</v>
      </c>
    </row>
    <row r="154" spans="2:5" ht="15" customHeight="1" x14ac:dyDescent="0.2">
      <c r="B154" s="433" t="s">
        <v>523</v>
      </c>
      <c r="C154" s="436" t="s">
        <v>526</v>
      </c>
      <c r="D154" s="287" t="s">
        <v>337</v>
      </c>
      <c r="E154" s="308" t="s">
        <v>559</v>
      </c>
    </row>
    <row r="155" spans="2:5" ht="15" customHeight="1" x14ac:dyDescent="0.2">
      <c r="B155" s="434"/>
      <c r="C155" s="437"/>
      <c r="D155" s="290" t="str">
        <f>HYPERLINK("#Environment!B122", "Climate Active Carbon Neutral Certification")</f>
        <v>Climate Active Carbon Neutral Certification</v>
      </c>
      <c r="E155" s="308" t="str">
        <f>HYPERLINK("#Environment!a1", "Environment")</f>
        <v>Environment</v>
      </c>
    </row>
    <row r="156" spans="2:5" ht="15" customHeight="1" x14ac:dyDescent="0.2">
      <c r="B156" s="445"/>
      <c r="C156" s="439"/>
      <c r="D156" s="309" t="s">
        <v>350</v>
      </c>
      <c r="E156" s="189"/>
    </row>
    <row r="157" spans="2:5" ht="15" customHeight="1" x14ac:dyDescent="0.2">
      <c r="B157" s="435"/>
      <c r="C157" s="440"/>
      <c r="D157" s="295" t="s">
        <v>101</v>
      </c>
      <c r="E157" s="187"/>
    </row>
    <row r="158" spans="2:5" ht="5.0999999999999996" customHeight="1" x14ac:dyDescent="0.2">
      <c r="B158" s="312"/>
      <c r="C158" s="312"/>
      <c r="D158" s="313"/>
      <c r="E158" s="314"/>
    </row>
    <row r="159" spans="2:5" ht="15" customHeight="1" x14ac:dyDescent="0.2">
      <c r="B159" s="432" t="s">
        <v>527</v>
      </c>
      <c r="C159" s="432"/>
      <c r="D159" s="432"/>
      <c r="E159" s="432"/>
    </row>
    <row r="160" spans="2:5" ht="15" customHeight="1" x14ac:dyDescent="0.2">
      <c r="B160" s="433" t="s">
        <v>528</v>
      </c>
      <c r="C160" s="436" t="s">
        <v>533</v>
      </c>
      <c r="D160" s="291" t="s">
        <v>350</v>
      </c>
      <c r="E160" s="184"/>
    </row>
    <row r="161" spans="2:5" ht="15" customHeight="1" x14ac:dyDescent="0.2">
      <c r="B161" s="434"/>
      <c r="C161" s="437"/>
      <c r="D161" s="309" t="s">
        <v>101</v>
      </c>
      <c r="E161" s="308" t="str">
        <f>HYPERLINK("#Environment!a1", "Environment")</f>
        <v>Environment</v>
      </c>
    </row>
    <row r="162" spans="2:5" ht="15" customHeight="1" x14ac:dyDescent="0.2">
      <c r="B162" s="435"/>
      <c r="C162" s="440"/>
      <c r="D162" s="193" t="s">
        <v>102</v>
      </c>
      <c r="E162" s="289"/>
    </row>
    <row r="163" spans="2:5" ht="15" customHeight="1" x14ac:dyDescent="0.2">
      <c r="B163" s="433" t="s">
        <v>529</v>
      </c>
      <c r="C163" s="436" t="s">
        <v>534</v>
      </c>
      <c r="D163" s="291" t="s">
        <v>350</v>
      </c>
      <c r="E163" s="184"/>
    </row>
    <row r="164" spans="2:5" ht="15" customHeight="1" x14ac:dyDescent="0.2">
      <c r="B164" s="434"/>
      <c r="C164" s="437"/>
      <c r="D164" s="290" t="str">
        <f>HYPERLINK("#Environment!B122", "Climate Active Carbon Neutral Certification")</f>
        <v>Climate Active Carbon Neutral Certification</v>
      </c>
      <c r="E164" s="308" t="str">
        <f>HYPERLINK("#Environment!a1", "Environment")</f>
        <v>Environment</v>
      </c>
    </row>
    <row r="165" spans="2:5" ht="15" customHeight="1" x14ac:dyDescent="0.2">
      <c r="B165" s="435"/>
      <c r="C165" s="440"/>
      <c r="D165" s="289" t="str">
        <f>HYPERLINK("#Environment!B93", "Electricity")</f>
        <v>Electricity</v>
      </c>
      <c r="E165" s="289" t="str">
        <f>HYPERLINK("#Environment!a1", "Environment")</f>
        <v>Environment</v>
      </c>
    </row>
    <row r="166" spans="2:5" ht="15" customHeight="1" x14ac:dyDescent="0.2">
      <c r="B166" s="433" t="s">
        <v>530</v>
      </c>
      <c r="C166" s="436" t="s">
        <v>535</v>
      </c>
      <c r="D166" s="291" t="s">
        <v>350</v>
      </c>
      <c r="E166" s="184"/>
    </row>
    <row r="167" spans="2:5" ht="15" customHeight="1" x14ac:dyDescent="0.2">
      <c r="B167" s="434"/>
      <c r="C167" s="437"/>
      <c r="D167" s="290" t="str">
        <f>HYPERLINK("#Environment!B122", "Climate Active Carbon Neutral Certification")</f>
        <v>Climate Active Carbon Neutral Certification</v>
      </c>
      <c r="E167" s="308" t="str">
        <f>HYPERLINK("#Environment!a1", "Environment")</f>
        <v>Environment</v>
      </c>
    </row>
    <row r="168" spans="2:5" ht="15" customHeight="1" x14ac:dyDescent="0.2">
      <c r="B168" s="435"/>
      <c r="C168" s="440"/>
      <c r="D168" s="289" t="str">
        <f>HYPERLINK("#Environment!B93", "Electricity")</f>
        <v>Electricity</v>
      </c>
      <c r="E168" s="289" t="str">
        <f>HYPERLINK("#Environment!a1", "Environment")</f>
        <v>Environment</v>
      </c>
    </row>
    <row r="169" spans="2:5" ht="15" customHeight="1" x14ac:dyDescent="0.2">
      <c r="B169" s="433" t="s">
        <v>531</v>
      </c>
      <c r="C169" s="436" t="s">
        <v>48</v>
      </c>
      <c r="D169" s="287" t="s">
        <v>96</v>
      </c>
      <c r="E169" s="184" t="s">
        <v>496</v>
      </c>
    </row>
    <row r="170" spans="2:5" ht="15" customHeight="1" x14ac:dyDescent="0.2">
      <c r="B170" s="434"/>
      <c r="C170" s="437"/>
      <c r="D170" s="309" t="s">
        <v>350</v>
      </c>
      <c r="E170" s="189"/>
    </row>
    <row r="171" spans="2:5" ht="15" customHeight="1" x14ac:dyDescent="0.2">
      <c r="B171" s="434"/>
      <c r="C171" s="437"/>
      <c r="D171" s="290" t="str">
        <f>HYPERLINK("#Environment!B122", "Climate Active Carbon Neutral Certification")</f>
        <v>Climate Active Carbon Neutral Certification</v>
      </c>
      <c r="E171" s="308" t="str">
        <f>HYPERLINK("#Environment!a1", "Environment")</f>
        <v>Environment</v>
      </c>
    </row>
    <row r="172" spans="2:5" ht="15" customHeight="1" x14ac:dyDescent="0.2">
      <c r="B172" s="438"/>
      <c r="C172" s="437"/>
      <c r="D172" s="289" t="str">
        <f>HYPERLINK("#Environment!B93", "Electricity")</f>
        <v>Electricity</v>
      </c>
      <c r="E172" s="289" t="str">
        <f>HYPERLINK("#Environment!a1", "Environment")</f>
        <v>Environment</v>
      </c>
    </row>
    <row r="173" spans="2:5" ht="15" customHeight="1" x14ac:dyDescent="0.2">
      <c r="B173" s="441" t="s">
        <v>532</v>
      </c>
      <c r="C173" s="436" t="s">
        <v>536</v>
      </c>
      <c r="D173" s="317" t="s">
        <v>96</v>
      </c>
      <c r="E173" s="184" t="s">
        <v>496</v>
      </c>
    </row>
    <row r="174" spans="2:5" ht="15" customHeight="1" x14ac:dyDescent="0.2">
      <c r="B174" s="443"/>
      <c r="C174" s="444"/>
      <c r="D174" s="313" t="str">
        <f>HYPERLINK("#Environment!B93", "Electricity")</f>
        <v>Electricity</v>
      </c>
      <c r="E174" s="289" t="str">
        <f>HYPERLINK("#Environment!a1", "Environment")</f>
        <v>Environment</v>
      </c>
    </row>
    <row r="175" spans="2:5" ht="5.0999999999999996" customHeight="1" x14ac:dyDescent="0.25">
      <c r="B175"/>
      <c r="C175" s="205"/>
      <c r="D175" s="316"/>
      <c r="E175" s="314"/>
    </row>
    <row r="176" spans="2:5" ht="15" customHeight="1" x14ac:dyDescent="0.2">
      <c r="B176" s="432" t="s">
        <v>195</v>
      </c>
      <c r="C176" s="432"/>
      <c r="D176" s="432"/>
      <c r="E176" s="432"/>
    </row>
    <row r="177" spans="2:5" ht="15" customHeight="1" x14ac:dyDescent="0.2">
      <c r="B177" s="192" t="s">
        <v>31</v>
      </c>
      <c r="C177" s="182" t="s">
        <v>32</v>
      </c>
      <c r="D177" s="287" t="s">
        <v>337</v>
      </c>
      <c r="E177" s="184"/>
    </row>
    <row r="178" spans="2:5" ht="15" customHeight="1" x14ac:dyDescent="0.2">
      <c r="B178" s="195"/>
      <c r="C178" s="185"/>
      <c r="D178" s="288" t="str">
        <f>HYPERLINK("#Social!B150", "Economic Contribution")</f>
        <v>Economic Contribution</v>
      </c>
      <c r="E178" s="200" t="str">
        <f>HYPERLINK("#Social!a1", "Social")</f>
        <v>Social</v>
      </c>
    </row>
    <row r="179" spans="2:5" ht="15" customHeight="1" x14ac:dyDescent="0.2">
      <c r="B179" s="181" t="s">
        <v>33</v>
      </c>
      <c r="C179" s="190" t="s">
        <v>34</v>
      </c>
      <c r="D179" s="286" t="s">
        <v>337</v>
      </c>
      <c r="E179" s="191" t="s">
        <v>560</v>
      </c>
    </row>
    <row r="180" spans="2:5" ht="5.0999999999999996" customHeight="1" x14ac:dyDescent="0.2">
      <c r="B180" s="30"/>
      <c r="C180" s="30"/>
      <c r="D180" s="30"/>
      <c r="E180" s="30"/>
    </row>
    <row r="181" spans="2:5" ht="15" customHeight="1" x14ac:dyDescent="0.2">
      <c r="B181" s="432" t="s">
        <v>194</v>
      </c>
      <c r="C181" s="432"/>
      <c r="D181" s="432"/>
      <c r="E181" s="432"/>
    </row>
    <row r="182" spans="2:5" ht="15" customHeight="1" x14ac:dyDescent="0.2">
      <c r="B182" s="433" t="s">
        <v>36</v>
      </c>
      <c r="C182" s="436" t="s">
        <v>35</v>
      </c>
      <c r="D182" s="287" t="s">
        <v>96</v>
      </c>
      <c r="E182" s="184" t="s">
        <v>112</v>
      </c>
    </row>
    <row r="183" spans="2:5" ht="15" customHeight="1" x14ac:dyDescent="0.2">
      <c r="B183" s="434"/>
      <c r="C183" s="437"/>
      <c r="D183" s="200" t="str">
        <f>HYPERLINK("#Governance!b20", "Ethics &amp; Transparency")</f>
        <v>Ethics &amp; Transparency</v>
      </c>
      <c r="E183" s="200" t="str">
        <f>HYPERLINK("#Governance!a1", "Governance")</f>
        <v>Governance</v>
      </c>
    </row>
    <row r="184" spans="2:5" ht="15" customHeight="1" x14ac:dyDescent="0.2">
      <c r="B184" s="434"/>
      <c r="C184" s="437"/>
      <c r="D184" s="200" t="str">
        <f>HYPERLINK("#Governance!b76", "Responsible Supply Chain")</f>
        <v>Responsible Supply Chain</v>
      </c>
      <c r="E184" s="200" t="str">
        <f>HYPERLINK("#Governance!a1", "Governance")</f>
        <v>Governance</v>
      </c>
    </row>
    <row r="185" spans="2:5" ht="15" customHeight="1" x14ac:dyDescent="0.2">
      <c r="B185" s="434"/>
      <c r="C185" s="439"/>
      <c r="D185" s="196" t="s">
        <v>361</v>
      </c>
      <c r="E185" s="189"/>
    </row>
    <row r="186" spans="2:5" ht="15" customHeight="1" x14ac:dyDescent="0.2">
      <c r="B186" s="434"/>
      <c r="C186" s="439"/>
      <c r="D186" s="196" t="s">
        <v>355</v>
      </c>
      <c r="E186" s="189"/>
    </row>
    <row r="187" spans="2:5" ht="15" customHeight="1" x14ac:dyDescent="0.2">
      <c r="B187" s="434"/>
      <c r="C187" s="439"/>
      <c r="D187" s="196" t="s">
        <v>358</v>
      </c>
      <c r="E187" s="189"/>
    </row>
    <row r="188" spans="2:5" ht="15" customHeight="1" x14ac:dyDescent="0.2">
      <c r="B188" s="438"/>
      <c r="C188" s="440"/>
      <c r="D188" s="193" t="s">
        <v>356</v>
      </c>
      <c r="E188" s="187"/>
    </row>
    <row r="189" spans="2:5" ht="15" customHeight="1" x14ac:dyDescent="0.2">
      <c r="B189" s="433" t="s">
        <v>37</v>
      </c>
      <c r="C189" s="436" t="s">
        <v>39</v>
      </c>
      <c r="D189" s="287" t="s">
        <v>96</v>
      </c>
      <c r="E189" s="184" t="s">
        <v>112</v>
      </c>
    </row>
    <row r="190" spans="2:5" ht="15" customHeight="1" x14ac:dyDescent="0.2">
      <c r="B190" s="434"/>
      <c r="C190" s="437"/>
      <c r="D190" s="196" t="s">
        <v>357</v>
      </c>
      <c r="E190" s="189"/>
    </row>
    <row r="191" spans="2:5" ht="15" customHeight="1" x14ac:dyDescent="0.2">
      <c r="B191" s="434"/>
      <c r="C191" s="437"/>
      <c r="D191" s="196" t="s">
        <v>355</v>
      </c>
      <c r="E191" s="189"/>
    </row>
    <row r="192" spans="2:5" ht="15" customHeight="1" x14ac:dyDescent="0.2">
      <c r="B192" s="434"/>
      <c r="C192" s="437"/>
      <c r="D192" s="196" t="s">
        <v>362</v>
      </c>
      <c r="E192" s="189"/>
    </row>
    <row r="193" spans="2:6" ht="15" customHeight="1" x14ac:dyDescent="0.2">
      <c r="B193" s="438"/>
      <c r="C193" s="444"/>
      <c r="D193" s="193" t="str">
        <f>HYPERLINK("#Governance!b20", "Ethics &amp; Transparency")</f>
        <v>Ethics &amp; Transparency</v>
      </c>
      <c r="E193" s="200" t="str">
        <f>HYPERLINK("#Governance!a1", "Governance")</f>
        <v>Governance</v>
      </c>
    </row>
    <row r="194" spans="2:6" ht="15" customHeight="1" x14ac:dyDescent="0.2">
      <c r="B194" s="433" t="s">
        <v>38</v>
      </c>
      <c r="C194" s="436" t="s">
        <v>40</v>
      </c>
      <c r="D194" s="287" t="s">
        <v>96</v>
      </c>
      <c r="E194" s="184" t="s">
        <v>112</v>
      </c>
    </row>
    <row r="195" spans="2:6" ht="15" customHeight="1" x14ac:dyDescent="0.2">
      <c r="B195" s="434"/>
      <c r="C195" s="437"/>
      <c r="D195" s="200" t="str">
        <f>HYPERLINK("#Governance!b20", "Ethics &amp; Transparency")</f>
        <v>Ethics &amp; Transparency</v>
      </c>
      <c r="E195" s="200" t="str">
        <f>HYPERLINK("#Governance!a1", "Governance")</f>
        <v>Governance</v>
      </c>
    </row>
    <row r="196" spans="2:6" ht="45" customHeight="1" x14ac:dyDescent="0.2">
      <c r="B196" s="435"/>
      <c r="C196" s="440"/>
      <c r="D196" s="185" t="s">
        <v>497</v>
      </c>
      <c r="E196" s="187"/>
    </row>
    <row r="197" spans="2:6" ht="5.0999999999999996" customHeight="1" x14ac:dyDescent="0.2">
      <c r="B197" s="30"/>
      <c r="C197" s="30"/>
      <c r="D197" s="30"/>
      <c r="E197" s="30"/>
    </row>
    <row r="198" spans="2:6" ht="15" customHeight="1" x14ac:dyDescent="0.2">
      <c r="B198" s="432" t="s">
        <v>211</v>
      </c>
      <c r="C198" s="432"/>
      <c r="D198" s="432"/>
      <c r="E198" s="432"/>
    </row>
    <row r="199" spans="2:6" ht="15" customHeight="1" x14ac:dyDescent="0.2">
      <c r="B199" s="433" t="s">
        <v>41</v>
      </c>
      <c r="C199" s="436" t="s">
        <v>178</v>
      </c>
      <c r="D199" s="287" t="s">
        <v>96</v>
      </c>
      <c r="E199" s="184" t="s">
        <v>112</v>
      </c>
    </row>
    <row r="200" spans="2:6" ht="15" customHeight="1" x14ac:dyDescent="0.2">
      <c r="B200" s="434"/>
      <c r="C200" s="437"/>
      <c r="D200" s="200" t="str">
        <f>HYPERLINK("#Governance!b20", "Ethics &amp; Transparency")</f>
        <v>Ethics &amp; Transparency</v>
      </c>
      <c r="E200" s="200" t="str">
        <f>HYPERLINK("#Governance!a1", "Governance")</f>
        <v>Governance</v>
      </c>
    </row>
    <row r="201" spans="2:6" ht="45" customHeight="1" x14ac:dyDescent="0.2">
      <c r="B201" s="435"/>
      <c r="C201" s="440"/>
      <c r="D201" s="185" t="s">
        <v>111</v>
      </c>
      <c r="E201" s="187"/>
      <c r="F201" s="5"/>
    </row>
    <row r="202" spans="2:6" ht="5.0999999999999996" customHeight="1" x14ac:dyDescent="0.2">
      <c r="B202" s="30"/>
      <c r="C202" s="30"/>
      <c r="D202" s="30"/>
      <c r="E202" s="30"/>
    </row>
    <row r="203" spans="2:6" ht="15" customHeight="1" x14ac:dyDescent="0.2">
      <c r="B203" s="432" t="s">
        <v>197</v>
      </c>
      <c r="C203" s="432"/>
      <c r="D203" s="432"/>
      <c r="E203" s="432"/>
    </row>
    <row r="204" spans="2:6" ht="15" customHeight="1" x14ac:dyDescent="0.2">
      <c r="B204" s="181" t="s">
        <v>43</v>
      </c>
      <c r="C204" s="190" t="s">
        <v>42</v>
      </c>
      <c r="D204" s="286" t="s">
        <v>96</v>
      </c>
      <c r="E204" s="191" t="s">
        <v>113</v>
      </c>
    </row>
    <row r="205" spans="2:6" ht="15" customHeight="1" x14ac:dyDescent="0.2">
      <c r="B205" s="181" t="s">
        <v>45</v>
      </c>
      <c r="C205" s="190" t="s">
        <v>44</v>
      </c>
      <c r="D205" s="286" t="s">
        <v>96</v>
      </c>
      <c r="E205" s="191" t="s">
        <v>113</v>
      </c>
    </row>
    <row r="206" spans="2:6" ht="30" customHeight="1" x14ac:dyDescent="0.2">
      <c r="B206" s="181" t="s">
        <v>47</v>
      </c>
      <c r="C206" s="190" t="s">
        <v>46</v>
      </c>
      <c r="D206" s="286" t="s">
        <v>96</v>
      </c>
      <c r="E206" s="191" t="s">
        <v>113</v>
      </c>
    </row>
    <row r="207" spans="2:6" ht="15" customHeight="1" x14ac:dyDescent="0.2">
      <c r="B207" s="181" t="s">
        <v>328</v>
      </c>
      <c r="C207" s="190" t="s">
        <v>329</v>
      </c>
      <c r="D207" s="193" t="str">
        <f>HYPERLINK("#Social!B150", "Economic Contribution")</f>
        <v>Economic Contribution</v>
      </c>
      <c r="E207" s="258" t="str">
        <f>HYPERLINK("#Social!a1", "Social")</f>
        <v>Social</v>
      </c>
    </row>
    <row r="208" spans="2:6" ht="5.0999999999999996" customHeight="1" x14ac:dyDescent="0.2">
      <c r="B208" s="30"/>
      <c r="C208" s="30"/>
      <c r="D208" s="30"/>
      <c r="E208" s="30"/>
    </row>
    <row r="209" spans="2:6" ht="15" customHeight="1" x14ac:dyDescent="0.2">
      <c r="B209" s="432" t="s">
        <v>198</v>
      </c>
      <c r="C209" s="432"/>
      <c r="D209" s="432"/>
      <c r="E209" s="432"/>
    </row>
    <row r="210" spans="2:6" ht="15" customHeight="1" x14ac:dyDescent="0.2">
      <c r="B210" s="433" t="s">
        <v>50</v>
      </c>
      <c r="C210" s="436" t="s">
        <v>51</v>
      </c>
      <c r="D210" s="183" t="s">
        <v>96</v>
      </c>
      <c r="E210" s="184" t="s">
        <v>114</v>
      </c>
    </row>
    <row r="211" spans="2:6" ht="15" customHeight="1" x14ac:dyDescent="0.2">
      <c r="B211" s="434"/>
      <c r="C211" s="437"/>
      <c r="D211" s="290" t="s">
        <v>337</v>
      </c>
      <c r="E211" s="189" t="s">
        <v>561</v>
      </c>
    </row>
    <row r="212" spans="2:6" ht="15" customHeight="1" x14ac:dyDescent="0.2">
      <c r="B212" s="434"/>
      <c r="C212" s="437"/>
      <c r="D212" s="204" t="str">
        <f>HYPERLINK("#Social!B124", "Community Engagement")</f>
        <v>Community Engagement</v>
      </c>
      <c r="E212" s="200" t="str">
        <f>HYPERLINK("#Social!a1", "Social")</f>
        <v>Social</v>
      </c>
    </row>
    <row r="213" spans="2:6" ht="15" customHeight="1" x14ac:dyDescent="0.2">
      <c r="B213" s="434"/>
      <c r="C213" s="437"/>
      <c r="D213" s="204" t="str">
        <f>HYPERLINK("#Governance!B76", "Responsible Supply Chain")</f>
        <v>Responsible Supply Chain</v>
      </c>
      <c r="E213" s="200" t="str">
        <f>HYPERLINK("#Governance!a1", "Governance")</f>
        <v>Governance</v>
      </c>
    </row>
    <row r="214" spans="2:6" ht="15" customHeight="1" x14ac:dyDescent="0.2">
      <c r="B214" s="435"/>
      <c r="C214" s="440"/>
      <c r="D214" s="193" t="s">
        <v>363</v>
      </c>
      <c r="E214" s="187"/>
    </row>
    <row r="215" spans="2:6" ht="5.0999999999999996" customHeight="1" x14ac:dyDescent="0.2">
      <c r="B215" s="30"/>
      <c r="C215" s="30"/>
      <c r="D215" s="30"/>
      <c r="E215" s="30"/>
    </row>
    <row r="216" spans="2:6" ht="15" customHeight="1" x14ac:dyDescent="0.2">
      <c r="B216" s="432" t="s">
        <v>199</v>
      </c>
      <c r="C216" s="432"/>
      <c r="D216" s="432"/>
      <c r="E216" s="432"/>
    </row>
    <row r="217" spans="2:6" ht="15" customHeight="1" x14ac:dyDescent="0.2">
      <c r="B217" s="181" t="s">
        <v>54</v>
      </c>
      <c r="C217" s="190" t="s">
        <v>52</v>
      </c>
      <c r="D217" s="198" t="str">
        <f>HYPERLINK("#Social!B20", "Diversity, Equity &amp; Inclusion")</f>
        <v>Diversity, Equity &amp; Inclusion</v>
      </c>
      <c r="E217" s="258" t="str">
        <f>HYPERLINK("#Social!a1", "Social")</f>
        <v>Social</v>
      </c>
    </row>
    <row r="218" spans="2:6" ht="15" customHeight="1" x14ac:dyDescent="0.2">
      <c r="B218" s="195" t="s">
        <v>55</v>
      </c>
      <c r="C218" s="185" t="s">
        <v>53</v>
      </c>
      <c r="D218" s="198" t="str">
        <f>HYPERLINK("#Social!B101", "Health, Safety &amp; Wellbeing")</f>
        <v>Health, Safety &amp; Wellbeing</v>
      </c>
      <c r="E218" s="258" t="str">
        <f>HYPERLINK("#Social!a1", "Social")</f>
        <v>Social</v>
      </c>
    </row>
    <row r="219" spans="2:6" ht="5.0999999999999996" customHeight="1" x14ac:dyDescent="0.2">
      <c r="B219" s="30"/>
      <c r="C219" s="30"/>
      <c r="D219" s="30"/>
      <c r="E219" s="30"/>
    </row>
    <row r="220" spans="2:6" ht="15" customHeight="1" x14ac:dyDescent="0.2">
      <c r="B220" s="432" t="s">
        <v>200</v>
      </c>
      <c r="C220" s="432"/>
      <c r="D220" s="432"/>
      <c r="E220" s="432"/>
    </row>
    <row r="221" spans="2:6" ht="15" customHeight="1" x14ac:dyDescent="0.2">
      <c r="B221" s="181" t="s">
        <v>64</v>
      </c>
      <c r="C221" s="190" t="s">
        <v>56</v>
      </c>
      <c r="D221" s="286" t="s">
        <v>96</v>
      </c>
      <c r="E221" s="191" t="s">
        <v>121</v>
      </c>
    </row>
    <row r="222" spans="2:6" ht="15" customHeight="1" x14ac:dyDescent="0.2">
      <c r="B222" s="192" t="s">
        <v>65</v>
      </c>
      <c r="C222" s="182" t="s">
        <v>57</v>
      </c>
      <c r="D222" s="287" t="s">
        <v>96</v>
      </c>
      <c r="E222" s="184" t="s">
        <v>121</v>
      </c>
    </row>
    <row r="223" spans="2:6" ht="15" customHeight="1" x14ac:dyDescent="0.2">
      <c r="B223" s="195"/>
      <c r="C223" s="185"/>
      <c r="D223" s="186" t="str">
        <f>HYPERLINK("#Social!B101", "Health, Safety &amp; Wellbeing")</f>
        <v>Health, Safety &amp; Wellbeing</v>
      </c>
      <c r="E223" s="203" t="str">
        <f>HYPERLINK("#Social!a1", "Social")</f>
        <v>Social</v>
      </c>
      <c r="F223" s="266"/>
    </row>
    <row r="224" spans="2:6" ht="15" customHeight="1" x14ac:dyDescent="0.2">
      <c r="B224" s="181" t="s">
        <v>66</v>
      </c>
      <c r="C224" s="190" t="s">
        <v>537</v>
      </c>
      <c r="D224" s="286" t="s">
        <v>96</v>
      </c>
      <c r="E224" s="191" t="s">
        <v>121</v>
      </c>
    </row>
    <row r="225" spans="2:5" ht="30" customHeight="1" x14ac:dyDescent="0.2">
      <c r="B225" s="181" t="s">
        <v>67</v>
      </c>
      <c r="C225" s="190" t="s">
        <v>58</v>
      </c>
      <c r="D225" s="286" t="s">
        <v>96</v>
      </c>
      <c r="E225" s="191" t="s">
        <v>121</v>
      </c>
    </row>
    <row r="226" spans="2:5" ht="15" customHeight="1" x14ac:dyDescent="0.2">
      <c r="B226" s="192" t="s">
        <v>68</v>
      </c>
      <c r="C226" s="182" t="s">
        <v>59</v>
      </c>
      <c r="D226" s="287" t="s">
        <v>96</v>
      </c>
      <c r="E226" s="184" t="s">
        <v>121</v>
      </c>
    </row>
    <row r="227" spans="2:5" ht="15" customHeight="1" x14ac:dyDescent="0.2">
      <c r="B227" s="195"/>
      <c r="C227" s="185"/>
      <c r="D227" s="186" t="str">
        <f>HYPERLINK("#Social!B101", "Health, Safety &amp; Wellbeing")</f>
        <v>Health, Safety &amp; Wellbeing</v>
      </c>
      <c r="E227" s="203" t="str">
        <f>HYPERLINK("#Social!a1", "Social")</f>
        <v>Social</v>
      </c>
    </row>
    <row r="228" spans="2:5" ht="15" customHeight="1" x14ac:dyDescent="0.2">
      <c r="B228" s="433" t="s">
        <v>69</v>
      </c>
      <c r="C228" s="436" t="s">
        <v>60</v>
      </c>
      <c r="D228" s="287" t="s">
        <v>96</v>
      </c>
      <c r="E228" s="184" t="s">
        <v>121</v>
      </c>
    </row>
    <row r="229" spans="2:5" ht="15" customHeight="1" x14ac:dyDescent="0.2">
      <c r="B229" s="438"/>
      <c r="C229" s="444"/>
      <c r="D229" s="290" t="s">
        <v>337</v>
      </c>
      <c r="E229" s="187" t="s">
        <v>555</v>
      </c>
    </row>
    <row r="230" spans="2:5" ht="15" customHeight="1" x14ac:dyDescent="0.2">
      <c r="B230" s="433" t="s">
        <v>70</v>
      </c>
      <c r="C230" s="436" t="s">
        <v>61</v>
      </c>
      <c r="D230" s="287" t="s">
        <v>96</v>
      </c>
      <c r="E230" s="184" t="s">
        <v>121</v>
      </c>
    </row>
    <row r="231" spans="2:5" ht="15" customHeight="1" x14ac:dyDescent="0.2">
      <c r="B231" s="434"/>
      <c r="C231" s="437"/>
      <c r="D231" s="204" t="str">
        <f>HYPERLINK("#Governance!B76", "Responsible Supply Chain")</f>
        <v>Responsible Supply Chain</v>
      </c>
      <c r="E231" s="200" t="str">
        <f>HYPERLINK("#Governance!a1", "Governance")</f>
        <v>Governance</v>
      </c>
    </row>
    <row r="232" spans="2:5" ht="15" customHeight="1" x14ac:dyDescent="0.2">
      <c r="B232" s="435"/>
      <c r="C232" s="444"/>
      <c r="D232" s="193" t="s">
        <v>102</v>
      </c>
      <c r="E232" s="187" t="s">
        <v>172</v>
      </c>
    </row>
    <row r="233" spans="2:5" ht="15" customHeight="1" x14ac:dyDescent="0.2">
      <c r="B233" s="433" t="s">
        <v>71</v>
      </c>
      <c r="C233" s="436" t="s">
        <v>62</v>
      </c>
      <c r="D233" s="287" t="s">
        <v>96</v>
      </c>
      <c r="E233" s="184" t="s">
        <v>121</v>
      </c>
    </row>
    <row r="234" spans="2:5" ht="15" customHeight="1" x14ac:dyDescent="0.2">
      <c r="B234" s="434"/>
      <c r="C234" s="437"/>
      <c r="D234" s="204" t="str">
        <f>HYPERLINK("#Governance!B76", "Responsible Supply Chain")</f>
        <v>Responsible Supply Chain</v>
      </c>
      <c r="E234" s="200" t="str">
        <f>HYPERLINK("#Governance!a1", "Governance")</f>
        <v>Governance</v>
      </c>
    </row>
    <row r="235" spans="2:5" ht="15" customHeight="1" x14ac:dyDescent="0.2">
      <c r="B235" s="434"/>
      <c r="C235" s="439"/>
      <c r="D235" s="196" t="s">
        <v>358</v>
      </c>
      <c r="E235" s="189"/>
    </row>
    <row r="236" spans="2:5" ht="15" customHeight="1" x14ac:dyDescent="0.2">
      <c r="B236" s="434"/>
      <c r="C236" s="439"/>
      <c r="D236" s="196" t="s">
        <v>359</v>
      </c>
      <c r="E236" s="189"/>
    </row>
    <row r="237" spans="2:5" ht="15" customHeight="1" x14ac:dyDescent="0.2">
      <c r="B237" s="438"/>
      <c r="C237" s="440"/>
      <c r="D237" s="193" t="s">
        <v>357</v>
      </c>
      <c r="E237" s="187"/>
    </row>
    <row r="238" spans="2:5" ht="15" customHeight="1" x14ac:dyDescent="0.2">
      <c r="B238" s="441" t="s">
        <v>72</v>
      </c>
      <c r="C238" s="436" t="s">
        <v>63</v>
      </c>
      <c r="D238" s="287" t="s">
        <v>96</v>
      </c>
      <c r="E238" s="184" t="s">
        <v>121</v>
      </c>
    </row>
    <row r="239" spans="2:5" ht="30" customHeight="1" x14ac:dyDescent="0.2">
      <c r="B239" s="442"/>
      <c r="C239" s="437"/>
      <c r="D239" s="188" t="s">
        <v>338</v>
      </c>
      <c r="E239" s="189"/>
    </row>
    <row r="240" spans="2:5" ht="15" customHeight="1" x14ac:dyDescent="0.2">
      <c r="B240" s="443"/>
      <c r="C240" s="185"/>
      <c r="D240" s="186" t="str">
        <f>HYPERLINK("#Social!B101", "Health, Safety &amp; Wellbeing")</f>
        <v>Health, Safety &amp; Wellbeing</v>
      </c>
      <c r="E240" s="203" t="str">
        <f>HYPERLINK("#Social!a1", "Social")</f>
        <v>Social</v>
      </c>
    </row>
    <row r="241" spans="2:5" ht="5.0999999999999996" customHeight="1" x14ac:dyDescent="0.2">
      <c r="B241" s="30"/>
      <c r="C241" s="30"/>
      <c r="D241" s="30"/>
      <c r="E241" s="30"/>
    </row>
    <row r="242" spans="2:5" ht="15" customHeight="1" x14ac:dyDescent="0.2">
      <c r="B242" s="432" t="s">
        <v>201</v>
      </c>
      <c r="C242" s="432"/>
      <c r="D242" s="432"/>
      <c r="E242" s="432"/>
    </row>
    <row r="243" spans="2:5" ht="15" customHeight="1" x14ac:dyDescent="0.2">
      <c r="B243" s="192" t="s">
        <v>76</v>
      </c>
      <c r="C243" s="182" t="s">
        <v>73</v>
      </c>
      <c r="D243" s="287" t="str">
        <f>HYPERLINK("#Social!B83", "Talent Attraction &amp; Retention")</f>
        <v>Talent Attraction &amp; Retention</v>
      </c>
      <c r="E243" s="203" t="str">
        <f>HYPERLINK("#Social!a1", "Social")</f>
        <v>Social</v>
      </c>
    </row>
    <row r="244" spans="2:5" ht="15" customHeight="1" x14ac:dyDescent="0.2">
      <c r="B244" s="192" t="s">
        <v>77</v>
      </c>
      <c r="C244" s="182" t="s">
        <v>74</v>
      </c>
      <c r="D244" s="287" t="s">
        <v>96</v>
      </c>
      <c r="E244" s="184" t="s">
        <v>122</v>
      </c>
    </row>
    <row r="245" spans="2:5" ht="15" customHeight="1" x14ac:dyDescent="0.2">
      <c r="B245" s="195"/>
      <c r="C245" s="205"/>
      <c r="D245" s="288" t="str">
        <f>HYPERLINK("#Social!B83", "Talent Attraction &amp; Retention")</f>
        <v>Talent Attraction &amp; Retention</v>
      </c>
      <c r="E245" s="289" t="str">
        <f>HYPERLINK("#Social!a1", "Social")</f>
        <v>Social</v>
      </c>
    </row>
    <row r="246" spans="2:5" ht="15" customHeight="1" x14ac:dyDescent="0.2">
      <c r="B246" s="192" t="s">
        <v>78</v>
      </c>
      <c r="C246" s="436" t="s">
        <v>75</v>
      </c>
      <c r="D246" s="287" t="s">
        <v>96</v>
      </c>
      <c r="E246" s="184" t="s">
        <v>115</v>
      </c>
    </row>
    <row r="247" spans="2:5" ht="15" customHeight="1" x14ac:dyDescent="0.2">
      <c r="B247" s="195"/>
      <c r="C247" s="444"/>
      <c r="D247" s="288" t="str">
        <f>HYPERLINK("#Social!B83", "Talent Attraction &amp; Retention")</f>
        <v>Talent Attraction &amp; Retention</v>
      </c>
      <c r="E247" s="289" t="str">
        <f>HYPERLINK("#Social!a1", "Social")</f>
        <v>Social</v>
      </c>
    </row>
    <row r="248" spans="2:5" ht="5.0999999999999996" customHeight="1" x14ac:dyDescent="0.2">
      <c r="B248" s="30"/>
      <c r="C248" s="30"/>
      <c r="D248" s="30"/>
      <c r="E248" s="30"/>
    </row>
    <row r="249" spans="2:5" ht="15" customHeight="1" x14ac:dyDescent="0.2">
      <c r="B249" s="432" t="s">
        <v>203</v>
      </c>
      <c r="C249" s="432"/>
      <c r="D249" s="432"/>
      <c r="E249" s="432"/>
    </row>
    <row r="250" spans="2:5" ht="15" customHeight="1" x14ac:dyDescent="0.2">
      <c r="B250" s="192" t="s">
        <v>79</v>
      </c>
      <c r="C250" s="182" t="s">
        <v>80</v>
      </c>
      <c r="D250" s="287" t="s">
        <v>96</v>
      </c>
      <c r="E250" s="184" t="s">
        <v>123</v>
      </c>
    </row>
    <row r="251" spans="2:5" ht="15" customHeight="1" x14ac:dyDescent="0.2">
      <c r="B251" s="195"/>
      <c r="C251" s="205"/>
      <c r="D251" s="186" t="str">
        <f>HYPERLINK("#Social!B20", "Diversity, Equity &amp; Inclusion")</f>
        <v>Diversity, Equity &amp; Inclusion</v>
      </c>
      <c r="E251" s="203" t="str">
        <f>HYPERLINK("#Social!a1", "Social")</f>
        <v>Social</v>
      </c>
    </row>
    <row r="252" spans="2:5" ht="15" customHeight="1" x14ac:dyDescent="0.2">
      <c r="B252" s="181" t="s">
        <v>82</v>
      </c>
      <c r="C252" s="190" t="s">
        <v>81</v>
      </c>
      <c r="D252" s="186" t="str">
        <f>HYPERLINK("#Social!B20", "Diversity, Equity &amp; Inclusion")</f>
        <v>Diversity, Equity &amp; Inclusion</v>
      </c>
      <c r="E252" s="203" t="str">
        <f>HYPERLINK("#Social!a1", "Social")</f>
        <v>Social</v>
      </c>
    </row>
    <row r="253" spans="2:5" ht="5.0999999999999996" customHeight="1" x14ac:dyDescent="0.2">
      <c r="B253" s="30"/>
      <c r="C253" s="30"/>
      <c r="D253" s="30"/>
      <c r="E253" s="30"/>
    </row>
    <row r="254" spans="2:5" ht="15" customHeight="1" x14ac:dyDescent="0.2">
      <c r="B254" s="432" t="s">
        <v>202</v>
      </c>
      <c r="C254" s="432"/>
      <c r="D254" s="432"/>
      <c r="E254" s="432"/>
    </row>
    <row r="255" spans="2:5" ht="15" customHeight="1" x14ac:dyDescent="0.2">
      <c r="B255" s="433" t="s">
        <v>84</v>
      </c>
      <c r="C255" s="436" t="s">
        <v>83</v>
      </c>
      <c r="D255" s="287" t="s">
        <v>96</v>
      </c>
      <c r="E255" s="184" t="s">
        <v>110</v>
      </c>
    </row>
    <row r="256" spans="2:5" ht="15" customHeight="1" x14ac:dyDescent="0.2">
      <c r="B256" s="434"/>
      <c r="C256" s="437"/>
      <c r="D256" s="290" t="str">
        <f>HYPERLINK("#Social!B75", "Non-discrimination")</f>
        <v>Non-discrimination</v>
      </c>
      <c r="E256" s="200" t="str">
        <f>HYPERLINK("#Social!a1", "Social")</f>
        <v>Social</v>
      </c>
    </row>
    <row r="257" spans="2:6" ht="30" customHeight="1" x14ac:dyDescent="0.2">
      <c r="B257" s="438"/>
      <c r="C257" s="444"/>
      <c r="D257" s="185" t="s">
        <v>487</v>
      </c>
      <c r="E257" s="187"/>
    </row>
    <row r="258" spans="2:6" ht="5.0999999999999996" customHeight="1" x14ac:dyDescent="0.2">
      <c r="B258" s="30"/>
      <c r="C258" s="30"/>
      <c r="D258" s="30"/>
      <c r="E258" s="30"/>
    </row>
    <row r="259" spans="2:6" ht="15" customHeight="1" x14ac:dyDescent="0.2">
      <c r="B259" s="432" t="s">
        <v>204</v>
      </c>
      <c r="C259" s="432"/>
      <c r="D259" s="432"/>
      <c r="E259" s="432"/>
    </row>
    <row r="260" spans="2:6" ht="15" customHeight="1" x14ac:dyDescent="0.2">
      <c r="B260" s="441" t="s">
        <v>86</v>
      </c>
      <c r="C260" s="436" t="s">
        <v>85</v>
      </c>
      <c r="D260" s="196" t="s">
        <v>358</v>
      </c>
      <c r="E260" s="184"/>
    </row>
    <row r="261" spans="2:6" ht="30" customHeight="1" x14ac:dyDescent="0.2">
      <c r="B261" s="442"/>
      <c r="C261" s="437"/>
      <c r="D261" s="188" t="s">
        <v>116</v>
      </c>
      <c r="E261" s="189"/>
    </row>
    <row r="262" spans="2:6" ht="15" customHeight="1" x14ac:dyDescent="0.2">
      <c r="B262" s="442"/>
      <c r="C262" s="437"/>
      <c r="D262" s="196" t="s">
        <v>356</v>
      </c>
      <c r="E262" s="189"/>
    </row>
    <row r="263" spans="2:6" ht="15" customHeight="1" x14ac:dyDescent="0.2">
      <c r="B263" s="442"/>
      <c r="C263" s="437"/>
      <c r="D263" s="196" t="s">
        <v>361</v>
      </c>
      <c r="E263" s="189"/>
    </row>
    <row r="264" spans="2:6" ht="15" customHeight="1" x14ac:dyDescent="0.2">
      <c r="B264" s="442"/>
      <c r="C264" s="437"/>
      <c r="D264" s="196" t="s">
        <v>102</v>
      </c>
      <c r="E264" s="189"/>
      <c r="F264" s="13"/>
    </row>
    <row r="265" spans="2:6" ht="15" customHeight="1" x14ac:dyDescent="0.2">
      <c r="B265" s="442"/>
      <c r="C265" s="437"/>
      <c r="D265" s="188" t="s">
        <v>550</v>
      </c>
      <c r="E265" s="189"/>
      <c r="F265" s="13"/>
    </row>
    <row r="266" spans="2:6" ht="15" customHeight="1" x14ac:dyDescent="0.2">
      <c r="B266" s="443"/>
      <c r="C266" s="444"/>
      <c r="D266" s="193" t="str">
        <f>HYPERLINK("#Social!B138", "Collective Bargaining, Freedom of Association, Child Labour, &amp; Forced Labour")</f>
        <v>Collective Bargaining, Freedom of Association, Child Labour, &amp; Forced Labour</v>
      </c>
      <c r="E266" s="203" t="str">
        <f>HYPERLINK("#Social!a1", "Social")</f>
        <v>Social</v>
      </c>
      <c r="F266" s="13"/>
    </row>
    <row r="267" spans="2:6" ht="5.0999999999999996" customHeight="1" x14ac:dyDescent="0.2">
      <c r="B267" s="30"/>
      <c r="C267" s="30"/>
      <c r="D267" s="30"/>
      <c r="E267" s="30"/>
    </row>
    <row r="268" spans="2:6" ht="15" customHeight="1" x14ac:dyDescent="0.2">
      <c r="B268" s="432" t="s">
        <v>205</v>
      </c>
      <c r="C268" s="432"/>
      <c r="D268" s="432"/>
      <c r="E268" s="432"/>
    </row>
    <row r="269" spans="2:6" ht="15" customHeight="1" x14ac:dyDescent="0.2">
      <c r="B269" s="441" t="s">
        <v>87</v>
      </c>
      <c r="C269" s="436" t="s">
        <v>179</v>
      </c>
      <c r="D269" s="199" t="s">
        <v>358</v>
      </c>
      <c r="E269" s="184"/>
    </row>
    <row r="270" spans="2:6" ht="15" customHeight="1" x14ac:dyDescent="0.2">
      <c r="B270" s="442"/>
      <c r="C270" s="437"/>
      <c r="D270" s="196" t="s">
        <v>356</v>
      </c>
      <c r="E270" s="189"/>
    </row>
    <row r="271" spans="2:6" ht="15" customHeight="1" x14ac:dyDescent="0.2">
      <c r="B271" s="442"/>
      <c r="C271" s="437"/>
      <c r="D271" s="196" t="s">
        <v>361</v>
      </c>
      <c r="E271" s="189"/>
    </row>
    <row r="272" spans="2:6" ht="15" customHeight="1" x14ac:dyDescent="0.2">
      <c r="B272" s="442"/>
      <c r="C272" s="437"/>
      <c r="D272" s="196" t="s">
        <v>102</v>
      </c>
      <c r="E272" s="189"/>
    </row>
    <row r="273" spans="2:5" ht="15" customHeight="1" x14ac:dyDescent="0.2">
      <c r="B273" s="442"/>
      <c r="C273" s="437"/>
      <c r="D273" s="188" t="s">
        <v>118</v>
      </c>
      <c r="E273" s="189"/>
    </row>
    <row r="274" spans="2:5" ht="15" customHeight="1" x14ac:dyDescent="0.2">
      <c r="B274" s="442"/>
      <c r="C274" s="437"/>
      <c r="D274" s="290" t="s">
        <v>96</v>
      </c>
      <c r="E274" s="189" t="s">
        <v>117</v>
      </c>
    </row>
    <row r="275" spans="2:5" ht="15" customHeight="1" x14ac:dyDescent="0.2">
      <c r="B275" s="442"/>
      <c r="C275" s="437"/>
      <c r="D275" s="188" t="s">
        <v>119</v>
      </c>
      <c r="E275" s="189"/>
    </row>
    <row r="276" spans="2:5" ht="15" customHeight="1" x14ac:dyDescent="0.2">
      <c r="B276" s="442"/>
      <c r="C276" s="437"/>
      <c r="D276" s="204" t="str">
        <f>HYPERLINK("#Social!B138", "Collective Bargaining, Freedom of Association, Child Labour, &amp; Forced Labour")</f>
        <v>Collective Bargaining, Freedom of Association, Child Labour, &amp; Forced Labour</v>
      </c>
      <c r="E276" s="200" t="str">
        <f>HYPERLINK("#Social!a1", "Social")</f>
        <v>Social</v>
      </c>
    </row>
    <row r="277" spans="2:5" ht="15" customHeight="1" x14ac:dyDescent="0.2">
      <c r="B277" s="443"/>
      <c r="C277" s="444"/>
      <c r="D277" s="186" t="str">
        <f>HYPERLINK("#Governance!B76", "Responsible Supply Chain")</f>
        <v>Responsible Supply Chain</v>
      </c>
      <c r="E277" s="203" t="str">
        <f>HYPERLINK("#Governance!a1", "Governance")</f>
        <v>Governance</v>
      </c>
    </row>
    <row r="278" spans="2:5" ht="5.0999999999999996" customHeight="1" x14ac:dyDescent="0.2">
      <c r="B278" s="30"/>
      <c r="C278" s="30"/>
      <c r="D278" s="30"/>
      <c r="E278" s="30"/>
    </row>
    <row r="279" spans="2:5" ht="15" customHeight="1" x14ac:dyDescent="0.2">
      <c r="B279" s="432" t="s">
        <v>206</v>
      </c>
      <c r="C279" s="432"/>
      <c r="D279" s="432"/>
      <c r="E279" s="432"/>
    </row>
    <row r="280" spans="2:5" ht="15" customHeight="1" x14ac:dyDescent="0.2">
      <c r="B280" s="433" t="s">
        <v>88</v>
      </c>
      <c r="C280" s="436" t="s">
        <v>180</v>
      </c>
      <c r="D280" s="196" t="s">
        <v>358</v>
      </c>
      <c r="E280" s="184"/>
    </row>
    <row r="281" spans="2:5" ht="15" customHeight="1" x14ac:dyDescent="0.2">
      <c r="B281" s="445"/>
      <c r="C281" s="437"/>
      <c r="D281" s="196" t="s">
        <v>356</v>
      </c>
      <c r="E281" s="189"/>
    </row>
    <row r="282" spans="2:5" ht="15" customHeight="1" x14ac:dyDescent="0.2">
      <c r="B282" s="445"/>
      <c r="C282" s="437"/>
      <c r="D282" s="196" t="s">
        <v>361</v>
      </c>
      <c r="E282" s="189"/>
    </row>
    <row r="283" spans="2:5" ht="15" customHeight="1" x14ac:dyDescent="0.2">
      <c r="B283" s="445"/>
      <c r="C283" s="437"/>
      <c r="D283" s="196" t="s">
        <v>102</v>
      </c>
      <c r="E283" s="189"/>
    </row>
    <row r="284" spans="2:5" ht="15" customHeight="1" x14ac:dyDescent="0.2">
      <c r="B284" s="445"/>
      <c r="C284" s="437"/>
      <c r="D284" s="188" t="s">
        <v>118</v>
      </c>
      <c r="E284" s="189"/>
    </row>
    <row r="285" spans="2:5" ht="15" customHeight="1" x14ac:dyDescent="0.2">
      <c r="B285" s="445"/>
      <c r="C285" s="437"/>
      <c r="D285" s="290" t="s">
        <v>96</v>
      </c>
      <c r="E285" s="189" t="s">
        <v>117</v>
      </c>
    </row>
    <row r="286" spans="2:5" ht="15" customHeight="1" x14ac:dyDescent="0.2">
      <c r="B286" s="445"/>
      <c r="C286" s="437"/>
      <c r="D286" s="204" t="str">
        <f>HYPERLINK("#Social!B138", "Collective Bargaining, Freedom of Association, Child Labour, &amp; Forced Labour")</f>
        <v>Collective Bargaining, Freedom of Association, Child Labour, &amp; Forced Labour</v>
      </c>
      <c r="E286" s="200" t="str">
        <f>HYPERLINK("#Social!a1", "Social")</f>
        <v>Social</v>
      </c>
    </row>
    <row r="287" spans="2:5" ht="15" customHeight="1" x14ac:dyDescent="0.2">
      <c r="B287" s="445"/>
      <c r="C287" s="446"/>
      <c r="D287" s="204" t="str">
        <f>HYPERLINK("#Governance!B76", "Responsible Supply Chain")</f>
        <v>Responsible Supply Chain</v>
      </c>
      <c r="E287" s="200" t="str">
        <f>HYPERLINK("#Governance!a1", "Governance")</f>
        <v>Governance</v>
      </c>
    </row>
    <row r="288" spans="2:5" ht="30" customHeight="1" x14ac:dyDescent="0.2">
      <c r="B288" s="435"/>
      <c r="C288" s="444"/>
      <c r="D288" s="185" t="s">
        <v>120</v>
      </c>
      <c r="E288" s="187"/>
    </row>
    <row r="289" spans="2:5" ht="5.0999999999999996" customHeight="1" x14ac:dyDescent="0.2">
      <c r="B289" s="30"/>
      <c r="C289" s="30"/>
      <c r="D289" s="30"/>
      <c r="E289" s="30"/>
    </row>
    <row r="290" spans="2:5" ht="15" customHeight="1" x14ac:dyDescent="0.2">
      <c r="B290" s="432" t="s">
        <v>207</v>
      </c>
      <c r="C290" s="432"/>
      <c r="D290" s="432"/>
      <c r="E290" s="432"/>
    </row>
    <row r="291" spans="2:5" ht="45" customHeight="1" x14ac:dyDescent="0.2">
      <c r="B291" s="181" t="s">
        <v>90</v>
      </c>
      <c r="C291" s="190" t="s">
        <v>89</v>
      </c>
      <c r="D291" s="206" t="s">
        <v>479</v>
      </c>
      <c r="E291" s="191"/>
    </row>
    <row r="292" spans="2:5" ht="5.0999999999999996" customHeight="1" x14ac:dyDescent="0.2">
      <c r="B292" s="30"/>
      <c r="C292" s="30"/>
      <c r="D292" s="30"/>
      <c r="E292" s="30"/>
    </row>
    <row r="293" spans="2:5" ht="15" customHeight="1" x14ac:dyDescent="0.2">
      <c r="B293" s="432" t="s">
        <v>208</v>
      </c>
      <c r="C293" s="432"/>
      <c r="D293" s="432"/>
      <c r="E293" s="432"/>
    </row>
    <row r="294" spans="2:5" ht="15" customHeight="1" x14ac:dyDescent="0.2">
      <c r="B294" s="433" t="s">
        <v>92</v>
      </c>
      <c r="C294" s="436" t="s">
        <v>91</v>
      </c>
      <c r="D294" s="199" t="s">
        <v>355</v>
      </c>
      <c r="E294" s="184" t="s">
        <v>124</v>
      </c>
    </row>
    <row r="295" spans="2:5" ht="15" customHeight="1" x14ac:dyDescent="0.2">
      <c r="B295" s="434"/>
      <c r="C295" s="437"/>
      <c r="D295" s="204" t="str">
        <f>HYPERLINK("#Governance!B40", "Public Policy")</f>
        <v>Public Policy</v>
      </c>
      <c r="E295" s="200" t="str">
        <f>HYPERLINK("#Governance!a1", "Governance")</f>
        <v>Governance</v>
      </c>
    </row>
    <row r="296" spans="2:5" ht="45" customHeight="1" x14ac:dyDescent="0.2">
      <c r="B296" s="435"/>
      <c r="C296" s="440"/>
      <c r="D296" s="185" t="s">
        <v>343</v>
      </c>
      <c r="E296" s="187"/>
    </row>
    <row r="297" spans="2:5" ht="5.0999999999999996" customHeight="1" x14ac:dyDescent="0.2">
      <c r="B297" s="30"/>
      <c r="C297" s="30"/>
      <c r="D297" s="30"/>
      <c r="E297" s="30"/>
    </row>
    <row r="298" spans="2:5" ht="15" customHeight="1" x14ac:dyDescent="0.2">
      <c r="B298" s="432" t="s">
        <v>209</v>
      </c>
      <c r="C298" s="432"/>
      <c r="D298" s="432"/>
      <c r="E298" s="432"/>
    </row>
    <row r="299" spans="2:5" ht="15" customHeight="1" x14ac:dyDescent="0.2">
      <c r="B299" s="433" t="s">
        <v>94</v>
      </c>
      <c r="C299" s="436" t="s">
        <v>93</v>
      </c>
      <c r="D299" s="291" t="s">
        <v>96</v>
      </c>
      <c r="E299" s="184" t="s">
        <v>125</v>
      </c>
    </row>
    <row r="300" spans="2:5" ht="15" customHeight="1" x14ac:dyDescent="0.2">
      <c r="B300" s="434"/>
      <c r="C300" s="437"/>
      <c r="D300" s="204" t="str">
        <f>HYPERLINK("#Governance!B50", "Data Privacy &amp; Cybersecurity")</f>
        <v>Data Privacy &amp; Cybersecurity</v>
      </c>
      <c r="E300" s="200" t="str">
        <f>HYPERLINK("#Governance!a1", "Governance")</f>
        <v>Governance</v>
      </c>
    </row>
    <row r="301" spans="2:5" ht="15" customHeight="1" x14ac:dyDescent="0.2">
      <c r="B301" s="435"/>
      <c r="C301" s="440"/>
      <c r="D301" s="185" t="s">
        <v>480</v>
      </c>
      <c r="E301" s="187"/>
    </row>
    <row r="302" spans="2:5" x14ac:dyDescent="0.2"/>
    <row r="303" spans="2:5" x14ac:dyDescent="0.2"/>
    <row r="304" spans="2:5" x14ac:dyDescent="0.2"/>
  </sheetData>
  <sheetProtection algorithmName="SHA-512" hashValue="ztDmZb2FlfeqGWSGN57IPnbqg8HE+dgKDaRR0xXL7ruBgCxoeygtadpQglUu0/GD0tJxcUnfhkgbvNWmVQyVow==" saltValue="PIpnvIkF/NZjtFXd5kBHPw==" spinCount="100000" sheet="1" objects="1" scenarios="1"/>
  <mergeCells count="106">
    <mergeCell ref="B228:B229"/>
    <mergeCell ref="C228:C229"/>
    <mergeCell ref="B216:E216"/>
    <mergeCell ref="B220:E220"/>
    <mergeCell ref="B123:B128"/>
    <mergeCell ref="B129:B133"/>
    <mergeCell ref="B134:B137"/>
    <mergeCell ref="B209:E209"/>
    <mergeCell ref="B210:B214"/>
    <mergeCell ref="C210:C214"/>
    <mergeCell ref="C123:C128"/>
    <mergeCell ref="C129:C133"/>
    <mergeCell ref="C134:C137"/>
    <mergeCell ref="C199:C201"/>
    <mergeCell ref="B199:B201"/>
    <mergeCell ref="B160:B162"/>
    <mergeCell ref="B176:E176"/>
    <mergeCell ref="B203:E203"/>
    <mergeCell ref="B159:E159"/>
    <mergeCell ref="B154:B157"/>
    <mergeCell ref="B150:B153"/>
    <mergeCell ref="C138:C141"/>
    <mergeCell ref="A16:E16"/>
    <mergeCell ref="B198:E198"/>
    <mergeCell ref="B20:E20"/>
    <mergeCell ref="C182:C188"/>
    <mergeCell ref="C194:C196"/>
    <mergeCell ref="B181:E181"/>
    <mergeCell ref="B182:B188"/>
    <mergeCell ref="B22:B32"/>
    <mergeCell ref="B33:B37"/>
    <mergeCell ref="B38:B84"/>
    <mergeCell ref="B85:B109"/>
    <mergeCell ref="C22:C23"/>
    <mergeCell ref="B189:B193"/>
    <mergeCell ref="C189:C193"/>
    <mergeCell ref="C24:C27"/>
    <mergeCell ref="C28:C30"/>
    <mergeCell ref="C33:C35"/>
    <mergeCell ref="C36:C37"/>
    <mergeCell ref="B120:E120"/>
    <mergeCell ref="C38:C41"/>
    <mergeCell ref="C42:C45"/>
    <mergeCell ref="C46:C48"/>
    <mergeCell ref="C52:C55"/>
    <mergeCell ref="C61:C65"/>
    <mergeCell ref="C56:C60"/>
    <mergeCell ref="C49:C51"/>
    <mergeCell ref="C92:C97"/>
    <mergeCell ref="C99:C102"/>
    <mergeCell ref="C103:C108"/>
    <mergeCell ref="C110:C112"/>
    <mergeCell ref="C67:C72"/>
    <mergeCell ref="C73:C77"/>
    <mergeCell ref="C78:C80"/>
    <mergeCell ref="C86:C91"/>
    <mergeCell ref="C81:C83"/>
    <mergeCell ref="B110:B112"/>
    <mergeCell ref="B114:E114"/>
    <mergeCell ref="B116:B118"/>
    <mergeCell ref="C160:C162"/>
    <mergeCell ref="B194:B196"/>
    <mergeCell ref="C163:C165"/>
    <mergeCell ref="B166:B168"/>
    <mergeCell ref="C166:C168"/>
    <mergeCell ref="B169:B172"/>
    <mergeCell ref="B122:E122"/>
    <mergeCell ref="B163:B165"/>
    <mergeCell ref="C169:C172"/>
    <mergeCell ref="C142:C145"/>
    <mergeCell ref="C146:C149"/>
    <mergeCell ref="C150:C153"/>
    <mergeCell ref="C154:C157"/>
    <mergeCell ref="B138:B141"/>
    <mergeCell ref="B142:B145"/>
    <mergeCell ref="B146:B149"/>
    <mergeCell ref="C173:C174"/>
    <mergeCell ref="B173:B174"/>
    <mergeCell ref="B299:B301"/>
    <mergeCell ref="B255:B257"/>
    <mergeCell ref="B280:B288"/>
    <mergeCell ref="B294:B296"/>
    <mergeCell ref="B293:E293"/>
    <mergeCell ref="B298:E298"/>
    <mergeCell ref="C294:C296"/>
    <mergeCell ref="C299:C301"/>
    <mergeCell ref="C255:C257"/>
    <mergeCell ref="B290:E290"/>
    <mergeCell ref="C280:C288"/>
    <mergeCell ref="B268:E268"/>
    <mergeCell ref="B279:E279"/>
    <mergeCell ref="B269:B277"/>
    <mergeCell ref="C269:C277"/>
    <mergeCell ref="B260:B266"/>
    <mergeCell ref="B242:E242"/>
    <mergeCell ref="B230:B232"/>
    <mergeCell ref="C238:C239"/>
    <mergeCell ref="B233:B237"/>
    <mergeCell ref="C233:C237"/>
    <mergeCell ref="B238:B240"/>
    <mergeCell ref="C230:C232"/>
    <mergeCell ref="C246:C247"/>
    <mergeCell ref="C260:C266"/>
    <mergeCell ref="B249:E249"/>
    <mergeCell ref="B254:E254"/>
    <mergeCell ref="B259:E259"/>
  </mergeCells>
  <phoneticPr fontId="2" type="noConversion"/>
  <hyperlinks>
    <hyperlink ref="D22" r:id="rId1" display="https://www.hansencx.com/about-hansen/" xr:uid="{49C583CB-B012-4AF1-8335-7346D6368DA8}"/>
    <hyperlink ref="D23" r:id="rId2" display="FY24 Annual Report" xr:uid="{98337A72-3206-4A2F-8C98-357406A46A0F}"/>
    <hyperlink ref="D33" r:id="rId3" display="https://www.hansencx.com/about-hansen/" xr:uid="{5D5DB4D6-DF78-4E21-94B3-5FA386BD9B64}"/>
    <hyperlink ref="D38" r:id="rId4" display="https://www.hansencx.com/about-hansen/" xr:uid="{F66BC98D-2F58-4570-BF4F-D3F24B77ACF1}"/>
    <hyperlink ref="D42" r:id="rId5" display="https://www.hansencx.com/about-hansen/" xr:uid="{FD415F8D-AD9A-4B77-89CF-89CEC900FC48}"/>
    <hyperlink ref="D46" r:id="rId6" display="https://www.hansencx.com/about-hansen/" xr:uid="{4E15715A-EC15-40BF-9585-6C90327EE0F3}"/>
    <hyperlink ref="D49" r:id="rId7" display="https://www.hansencx.com/about-hansen/" xr:uid="{A4EF7F8E-75CA-4AAB-9BD0-28BB6447E2F6}"/>
    <hyperlink ref="D66" r:id="rId8" xr:uid="{79D1CB73-CCEC-42BD-8A08-DDEE8C00B123}"/>
    <hyperlink ref="D69" r:id="rId9" display="2024 Skills Matrix Aggregated" xr:uid="{43E7D67C-AA47-45B0-A32C-F958057C7238}"/>
    <hyperlink ref="D88" r:id="rId10" xr:uid="{CEE92336-FD45-4340-8434-811D77C21AD3}"/>
    <hyperlink ref="D90" r:id="rId11" xr:uid="{8EE45465-27AE-41A5-9081-85674EDC5B48}"/>
    <hyperlink ref="D94" r:id="rId12" xr:uid="{CF358FFD-16E2-4C59-98F5-EC664AC33C11}"/>
    <hyperlink ref="D89" r:id="rId13" xr:uid="{3ABB3B00-0135-4BFD-B49C-28C4CB0D61FD}"/>
    <hyperlink ref="D105" r:id="rId14" xr:uid="{48DD552C-D69D-4572-879A-81E319A1E223}"/>
    <hyperlink ref="D182" r:id="rId15" display="https://www.hansencx.com/wp-content/uploads/2024/08/FY24-Annual-Report.pdf" xr:uid="{18B71A32-AB76-4221-B296-214ECB285D7A}"/>
    <hyperlink ref="D188" r:id="rId16" xr:uid="{E6AB1A81-D28E-4386-8754-3D4A105D07F8}"/>
    <hyperlink ref="D187" r:id="rId17" xr:uid="{8F16C3A3-EF3B-4B18-B61A-BD7CC9C6400B}"/>
    <hyperlink ref="D185" r:id="rId18" xr:uid="{96440741-C94B-478A-ABD4-5746C5C80FDA}"/>
    <hyperlink ref="D189" r:id="rId19" display="https://www.hansencx.com/wp-content/uploads/2024/08/FY24-Annual-Report.pdf" xr:uid="{A0608080-E2F4-40CE-86CB-3772117BB907}"/>
    <hyperlink ref="D190" r:id="rId20" xr:uid="{3F6E416A-236F-41C9-B1BF-09F2C22BEA13}"/>
    <hyperlink ref="D194" r:id="rId21" display="https://www.hansencx.com/wp-content/uploads/2024/08/FY24-Annual-Report.pdf" xr:uid="{1113C095-E678-42E6-AC8F-FC21D729125D}"/>
    <hyperlink ref="D199" r:id="rId22" display="https://www.hansencx.com/wp-content/uploads/2024/08/FY24-Annual-Report.pdf" xr:uid="{49372FA7-5B50-48F0-A169-723B64FCE348}"/>
    <hyperlink ref="D204" r:id="rId23" display="https://www.hansencx.com/wp-content/uploads/2024/08/FY24-Annual-Report.pdf" xr:uid="{CDF88544-1B81-4F10-AB8D-EA63D013A3CE}"/>
    <hyperlink ref="D205" r:id="rId24" display="https://www.hansencx.com/wp-content/uploads/2024/08/FY24-Annual-Report.pdf" xr:uid="{FF852FD6-F5B7-4F8D-833A-76186BA299ED}"/>
    <hyperlink ref="D160" r:id="rId25" xr:uid="{C7C58310-C7AF-41EB-94F6-2EE2EEAA8A12}"/>
    <hyperlink ref="D169" r:id="rId26" display="https://www.hansencx.com/wp-content/uploads/2024/08/FY24-Annual-Report.pdf" xr:uid="{73D16B30-146E-4FC4-A011-5B00A264DDA0}"/>
    <hyperlink ref="D210" r:id="rId27" display="https://www.hansencx.com/wp-content/uploads/2024/08/FY24-Annual-Report.pdf" xr:uid="{AD2F86C7-2F56-4082-AABF-6BEEA5006017}"/>
    <hyperlink ref="D214" r:id="rId28" xr:uid="{8D9D948E-F8BC-4E16-A13F-854ED2D62F3D}"/>
    <hyperlink ref="D157" r:id="rId29" display="https://www.hansencx.com/wp-content/uploads/2024/05/Environmental-and-Climate-Change-Policy.pdf" xr:uid="{2CC47512-2F96-46E3-AD2F-51915030B0B4}"/>
    <hyperlink ref="D112" r:id="rId30" display="https://www.hansencx.com/wp-content/uploads/2024/08/Supplier-Code-of-Conduct.pdf" xr:uid="{26BBFF6F-6159-4BE7-AA3F-50C2747F5327}"/>
    <hyperlink ref="D96" r:id="rId31" display="https://www.hansencx.com/wp-content/uploads/2024/08/Supplier-Code-of-Conduct.pdf" xr:uid="{D72A6ABD-C71D-4FBF-9518-A7657E1EC2A3}"/>
    <hyperlink ref="D63" r:id="rId32" xr:uid="{096250C9-C2B3-490D-9EC8-2189B6B637CB}"/>
    <hyperlink ref="D35" r:id="rId33" xr:uid="{A45C0A35-0F9C-4D76-8237-83DC81FB4C38}"/>
    <hyperlink ref="D221" r:id="rId34" display="https://www.hansencx.com/wp-content/uploads/2024/08/FY24-Annual-Report.pdf" xr:uid="{C9689517-F435-4B89-B2A0-891563EE94F9}"/>
    <hyperlink ref="D222" r:id="rId35" display="https://www.hansencx.com/wp-content/uploads/2024/08/FY24-Annual-Report.pdf" xr:uid="{4F3227FA-4602-4EAE-BFAE-893F930A6368}"/>
    <hyperlink ref="D224" r:id="rId36" display="https://www.hansencx.com/wp-content/uploads/2024/08/FY24-Annual-Report.pdf" xr:uid="{69C7AB26-F32F-48A2-865A-E515CD618538}"/>
    <hyperlink ref="D225" r:id="rId37" display="https://www.hansencx.com/wp-content/uploads/2024/08/FY24-Annual-Report.pdf" xr:uid="{AAE9C465-98D7-410A-8192-4B1EE13C4973}"/>
    <hyperlink ref="D226" r:id="rId38" display="https://www.hansencx.com/wp-content/uploads/2024/08/FY24-Annual-Report.pdf" xr:uid="{9CE36AFC-27D7-4257-A38C-65EC3751E54B}"/>
    <hyperlink ref="D228" r:id="rId39" display="https://www.hansencx.com/wp-content/uploads/2024/08/FY24-Annual-Report.pdf" xr:uid="{77745FD1-6280-4F96-9094-0CDC5BEABB16}"/>
    <hyperlink ref="D238" r:id="rId40" display="https://www.hansencx.com/wp-content/uploads/2024/08/FY24-Annual-Report.pdf" xr:uid="{2FBFE8A9-BBC0-40CD-82DB-16090368DD1E}"/>
    <hyperlink ref="D244" r:id="rId41" display="https://www.hansencx.com/wp-content/uploads/2024/08/FY24-Annual-Report.pdf" xr:uid="{9FE3121A-89CC-41F1-B3A3-7AC32A0324AC}"/>
    <hyperlink ref="D246" r:id="rId42" display="https://www.hansencx.com/wp-content/uploads/2024/08/FY24-Annual-Report.pdf" xr:uid="{25C8E224-8520-4965-89EA-5CEF5C2C435A}"/>
    <hyperlink ref="D250" r:id="rId43" display="https://www.hansencx.com/wp-content/uploads/2024/08/FY24-Annual-Report.pdf" xr:uid="{76BEBDC0-C51F-44A1-9239-BB69472C2273}"/>
    <hyperlink ref="D255" r:id="rId44" display="https://www.hansencx.com/wp-content/uploads/2024/08/FY24-Annual-Report.pdf" xr:uid="{8CD67601-1E8C-4588-A6B7-3D45B1A3057F}"/>
    <hyperlink ref="D262" r:id="rId45" xr:uid="{DA6137B9-AC13-4652-970B-A8B0AD984D11}"/>
    <hyperlink ref="D263" r:id="rId46" xr:uid="{5A06EF4B-A092-4FD9-86EF-5FA7DD30A979}"/>
    <hyperlink ref="D294" r:id="rId47" xr:uid="{CBCF5738-7EA6-47E5-B835-C718588AE5EC}"/>
    <hyperlink ref="D299" r:id="rId48" display="https://www.hansencx.com/wp-content/uploads/2024/08/FY24-Annual-Report.pdf" xr:uid="{62FA10A9-9E34-4CB0-82E6-43A34FF10D0F}"/>
    <hyperlink ref="D41" r:id="rId49" xr:uid="{A9DD7E53-A2F9-4A3E-87F3-25CFC76054B7}"/>
    <hyperlink ref="D44" r:id="rId50" xr:uid="{45341831-603E-470F-AB5D-BCA29656529F}"/>
    <hyperlink ref="D45" r:id="rId51" xr:uid="{90B5ADB5-12B2-4D19-B62C-CB4F1B757A11}"/>
    <hyperlink ref="D52" r:id="rId52" display="https://www.hansencx.com/about-hansen/" xr:uid="{63DA82DA-AD81-4238-B59A-4279E7A26A79}"/>
    <hyperlink ref="D55" r:id="rId53" xr:uid="{225ACFB4-E660-4577-9083-1C84BA53A11A}"/>
    <hyperlink ref="D61" r:id="rId54" display="https://www.hansencx.com/about-hansen/" xr:uid="{2B086714-8DC6-4567-A677-0B6BB15D772D}"/>
    <hyperlink ref="D87" r:id="rId55" xr:uid="{FE0CA89D-CBFD-486E-9CE0-EEADFE73A417}"/>
    <hyperlink ref="D92" r:id="rId56" display="https://www.hansencx.com/wp-content/uploads/2024/08/FY24-Annual-Report.pdf" xr:uid="{57C98E94-6CFA-491D-8A79-B021B5480092}"/>
    <hyperlink ref="D97" r:id="rId57" xr:uid="{BFB3DD1D-4684-4BCC-81EE-95EFC9C9230A}"/>
    <hyperlink ref="D192" r:id="rId58" xr:uid="{78E40027-726F-4764-A927-16E67D4ACB31}"/>
    <hyperlink ref="D173" r:id="rId59" display="https://www.hansencx.com/wp-content/uploads/2024/08/FY24-Annual-Report.pdf" xr:uid="{941CF373-6A0C-4746-B59F-22DF887862D5}"/>
    <hyperlink ref="D264" r:id="rId60" xr:uid="{6194FA32-3A0E-4B27-AB19-93B1FBF9ED9E}"/>
    <hyperlink ref="D274" r:id="rId61" display="https://www.hansencx.com/wp-content/uploads/2024/08/FY24-Annual-Report.pdf" xr:uid="{F9CE2ABB-3BA5-4A22-91FE-C4314551D73C}"/>
    <hyperlink ref="D285" r:id="rId62" display="https://www.hansencx.com/wp-content/uploads/2024/08/FY24-Annual-Report.pdf" xr:uid="{23B6F077-E426-4C5A-859C-011B560DBCBC}"/>
    <hyperlink ref="D230" r:id="rId63" display="https://www.hansencx.com/wp-content/uploads/2024/08/FY24-Annual-Report.pdf" xr:uid="{415251F9-F0CA-4AC0-A338-414E5EE69127}"/>
    <hyperlink ref="D232" r:id="rId64" display="https://www.hansencx.com/wp-content/uploads/2024/08/Supplier-Code-of-Conduct.pdf" xr:uid="{5B93C964-104C-4F28-9BBD-D697887B65B6}"/>
    <hyperlink ref="D233" r:id="rId65" display="https://www.hansencx.com/wp-content/uploads/2024/08/FY24-Annual-Report.pdf" xr:uid="{AAEA147D-B1E2-4585-9C2E-C6FCAC1D3E4F}"/>
    <hyperlink ref="D235" r:id="rId66" xr:uid="{BC8B6FEB-29C0-4165-8308-3D87EA1AAA99}"/>
    <hyperlink ref="D236" r:id="rId67" xr:uid="{3394C842-3BA6-457F-BAE0-BB99018D921E}"/>
    <hyperlink ref="D237" r:id="rId68" xr:uid="{045010EC-D787-47FA-8594-F54F784E1A7F}"/>
    <hyperlink ref="D109" r:id="rId69" display="https://www.tmforum.org/" xr:uid="{9873D9C3-885F-4B7F-A884-24DB5F4BDDA2}"/>
    <hyperlink ref="D206" r:id="rId70" display="https://www.hansencx.com/wp-content/uploads/2024/08/FY24-Annual-Report.pdf" xr:uid="{E5AF6737-1A74-4906-9DBA-89E9C093B7F9}"/>
    <hyperlink ref="D71" r:id="rId71" xr:uid="{7F11D29E-3635-4C82-9CFC-8C9576505E4C}"/>
    <hyperlink ref="D93" r:id="rId72" xr:uid="{A081746D-F60E-4B04-B647-A1082ED904F7}"/>
    <hyperlink ref="D99" r:id="rId73" xr:uid="{4F875EB0-758A-497F-8EF8-4D38FECBF492}"/>
    <hyperlink ref="D104" r:id="rId74" xr:uid="{F8ED63F5-348A-4A84-894F-9FBA1C47FFE7}"/>
    <hyperlink ref="D186" r:id="rId75" xr:uid="{93F63465-421E-41DC-B50A-7848C7E0DBB6}"/>
    <hyperlink ref="D191" r:id="rId76" xr:uid="{386AFCA6-C887-45E1-9CFD-19FC76E7EE97}"/>
    <hyperlink ref="D98" r:id="rId77" xr:uid="{753A3C74-8518-4552-9334-995A44F83FC0}"/>
    <hyperlink ref="D100" r:id="rId78" xr:uid="{000CB84A-EC1C-4E90-931F-A5F0DF9DF3AF}"/>
    <hyperlink ref="D163" r:id="rId79" xr:uid="{794323B7-11D2-4A88-A7A3-6AF47B097373}"/>
    <hyperlink ref="D166" r:id="rId80" xr:uid="{070797F2-C4C5-484B-A00D-595772319D38}"/>
    <hyperlink ref="D170" r:id="rId81" xr:uid="{0A3A166E-313C-4D77-BE9B-22C2ACD7D9B9}"/>
    <hyperlink ref="D156" r:id="rId82" xr:uid="{DC8CF9C6-F7CE-457C-81CC-F975C4344059}"/>
    <hyperlink ref="D260" r:id="rId83" xr:uid="{54E50E87-C25F-49D1-B129-39BA29E913C7}"/>
    <hyperlink ref="D269" r:id="rId84" xr:uid="{9FB8907F-CD58-4595-AD4A-AF35B8156A44}"/>
    <hyperlink ref="D270" r:id="rId85" xr:uid="{B3B9B427-5904-4575-B8C3-06A70A95FE3C}"/>
    <hyperlink ref="D281" r:id="rId86" xr:uid="{A607C2D8-E60C-4B17-9D04-E1C631DDE1FC}"/>
    <hyperlink ref="D280" r:id="rId87" xr:uid="{6BFAF6BD-146A-4650-A216-10FF3A4807E4}"/>
    <hyperlink ref="D272" r:id="rId88" xr:uid="{D6B1B8BB-852E-40D0-9AFD-667EC53A006C}"/>
    <hyperlink ref="D283" r:id="rId89" xr:uid="{1C4F5814-32D4-40E9-A891-5BD192A2B08E}"/>
    <hyperlink ref="D101" r:id="rId90" xr:uid="{4F71E279-EF72-4CED-B198-E56F0480A8BF}"/>
    <hyperlink ref="D136" r:id="rId91" xr:uid="{04D53716-BF5C-4E6C-A99D-428FF53DF5E7}"/>
    <hyperlink ref="D40" r:id="rId92" display="Corporate Governance Statement 2024" xr:uid="{D4531243-6E6C-48F2-80F3-6FD6A6345A9B}"/>
    <hyperlink ref="D271" r:id="rId93" xr:uid="{315A5B39-E01F-409E-BBDD-284C576CD1B9}"/>
    <hyperlink ref="D282" r:id="rId94" xr:uid="{23C3DF35-A335-4B9F-A2FC-5DE763391923}"/>
    <hyperlink ref="D24" r:id="rId95" display="FY24 Annual Report" xr:uid="{5B23496D-C670-4941-805F-ABF97E87C790}"/>
    <hyperlink ref="D28" r:id="rId96" display="FY24 Annual Report" xr:uid="{7F36ABCD-211C-4FE6-A1F6-B7B99D303340}"/>
    <hyperlink ref="D34" r:id="rId97" display="FY24 Annual Report" xr:uid="{31D12623-5894-4344-87E6-CB9D31F9CA24}"/>
    <hyperlink ref="D39" r:id="rId98" display="FY24 Annual Report" xr:uid="{BD4F3D7A-A9F3-47BA-A2D3-65334B805E3F}"/>
    <hyperlink ref="D56" r:id="rId99" display="FY24 Annual Report" xr:uid="{0D89EBC2-1C84-45C4-8D7D-2AB5A165A119}"/>
    <hyperlink ref="D72" r:id="rId100" display="FY24 Annual Report" xr:uid="{271F5B8B-A2C5-4048-AD31-9F351E8F50D1}"/>
    <hyperlink ref="D83" r:id="rId101" display="FY24 Annual Report" xr:uid="{1497C2CE-B947-4701-B969-61E52D089B31}"/>
    <hyperlink ref="D86" r:id="rId102" display="FY24 Annual Report" xr:uid="{CA5214A0-9FE3-466D-8E37-01313BB36EC7}"/>
    <hyperlink ref="D85" r:id="rId103" display="FY24 Annual Report" xr:uid="{4BE6C92C-D650-4575-B13D-F299A28C112B}"/>
    <hyperlink ref="D103" r:id="rId104" display="FY24 Annual Report" xr:uid="{0C2D9A54-B3E1-4A6D-A895-BACA19F1046C}"/>
    <hyperlink ref="D111" r:id="rId105" display="FY24 Annual Report" xr:uid="{653841C3-8592-4AAA-B49A-D6D2686AA8BA}"/>
    <hyperlink ref="D116" r:id="rId106" display="FY24 Annual Report" xr:uid="{32229E8B-8135-4E02-BAC5-23869ED7306F}"/>
    <hyperlink ref="D117" r:id="rId107" display="FY24 Annual Report" xr:uid="{044E2116-25AF-4D4A-888B-240E206531E6}"/>
    <hyperlink ref="D118" r:id="rId108" display="FY24 Annual Report" xr:uid="{D837E77E-2A40-4D99-ADF8-90EE4BE88234}"/>
    <hyperlink ref="D177" r:id="rId109" display="FY24 Annual Report" xr:uid="{2682E97B-18D8-4242-9250-E4362F804150}"/>
    <hyperlink ref="D179" r:id="rId110" display="FY24 Annual Report" xr:uid="{7112113F-4195-461C-A6C5-4D2EC6513CFA}"/>
    <hyperlink ref="D123" r:id="rId111" display="FY24 Annual Report" xr:uid="{9C1C695D-C869-4DD3-8C02-DA60EE0489D5}"/>
    <hyperlink ref="D129" r:id="rId112" display="FY24 Annual Report" xr:uid="{EC185CF3-FA92-4F61-BCF7-9C35D9662903}"/>
    <hyperlink ref="D134" r:id="rId113" display="FY24 Annual Report" xr:uid="{5BCA77A5-CE7D-4929-81B2-949A656B192F}"/>
    <hyperlink ref="D211" r:id="rId114" display="FY24 Annual Report" xr:uid="{D7DA1199-7D36-474E-BDCD-84625EDF3E3D}"/>
    <hyperlink ref="D229" r:id="rId115" display="FY24 Annual Report" xr:uid="{FC47CB0B-697E-4CF7-B10B-509A09432686}"/>
    <hyperlink ref="D43" r:id="rId116" display="Corporate Governance Statement 2024" xr:uid="{C0FE0B88-0FBD-4C73-AF5C-859933FC03DA}"/>
    <hyperlink ref="D47" r:id="rId117" display="Corporate Governance Statement 2024" xr:uid="{D2973A2B-AF04-4526-8C1E-4697D01AB9E1}"/>
    <hyperlink ref="D50" r:id="rId118" display="Corporate Governance Statement 2024" xr:uid="{2D6299EF-4C45-485D-8B23-29EB06CC6AFE}"/>
    <hyperlink ref="D53" r:id="rId119" display="Corporate Governance Statement 2024" xr:uid="{65849A4F-F236-4A4D-91E7-04D116818E50}"/>
    <hyperlink ref="D58" r:id="rId120" display="Corporate Governance Statement 2024" xr:uid="{B7BFB465-BF82-4286-8F28-BAF6513E4382}"/>
    <hyperlink ref="D67" r:id="rId121" display="Corporate Governance Statement 2024" xr:uid="{B7D15EB1-2C26-49ED-9A6D-CC0AD4955782}"/>
    <hyperlink ref="D73" r:id="rId122" display="Corporate Governance Statement 2024" xr:uid="{405C246C-1B1C-4C42-A54D-9E970E8B0EA2}"/>
    <hyperlink ref="D78" r:id="rId123" display="Corporate Governance Statement 2024" xr:uid="{29046736-8640-4379-AD53-D57248B18EDF}"/>
    <hyperlink ref="D81" r:id="rId124" display="Corporate Governance Statement 2024" xr:uid="{D77DE335-4785-4E1F-9C09-046E483888EB}"/>
    <hyperlink ref="D91" r:id="rId125" display="Corporate Governance Statement 2024" xr:uid="{E10AD2C4-6809-4DE1-88CC-7E1935837C77}"/>
    <hyperlink ref="D95" r:id="rId126" display="Corporate Governance Statement 2024" xr:uid="{316491C0-C29F-4805-B915-9F8DCAB55EFE}"/>
    <hyperlink ref="D110" r:id="rId127" display="Corporate Governance Statement 2024" xr:uid="{FAE1DCB7-03D6-4211-A2BD-87829254E883}"/>
    <hyperlink ref="D48" r:id="rId128" xr:uid="{94B06884-AA31-477B-8323-7F01AD07307B}"/>
    <hyperlink ref="D51" r:id="rId129" xr:uid="{E8E83204-ADEA-4EA7-A8C3-4F9B961102E7}"/>
    <hyperlink ref="D54" r:id="rId130" xr:uid="{816F9B84-F5EC-435D-9214-BB79C035A297}"/>
    <hyperlink ref="D62" r:id="rId131" xr:uid="{AA9F94D1-25C9-4FE3-B352-6C5C6793BB23}"/>
    <hyperlink ref="D68" r:id="rId132" xr:uid="{7736F4F0-589D-44AE-870B-C7806E56D860}"/>
    <hyperlink ref="D74" r:id="rId133" xr:uid="{C1543168-BC3D-4FCC-8FE2-F18E2A3BF756}"/>
    <hyperlink ref="D65" r:id="rId134" xr:uid="{B2352658-612C-41B2-82A2-E719BBF57979}"/>
    <hyperlink ref="D77" r:id="rId135" xr:uid="{52AD6DA5-7EA1-49CB-B70C-689704731549}"/>
    <hyperlink ref="D79" r:id="rId136" xr:uid="{20E46333-A2F3-493F-8C2C-A085BC680D7D}"/>
    <hyperlink ref="D82" r:id="rId137" xr:uid="{2350AC67-32B9-4C1E-95A8-043465E48E9B}"/>
    <hyperlink ref="D80" r:id="rId138" display="FY24 Annual Report" xr:uid="{452DCD88-0781-45CC-86A5-8B141EBB61C6}"/>
    <hyperlink ref="D59" r:id="rId139" xr:uid="{1BE2C392-EEEC-4610-BB0E-992591E96A08}"/>
    <hyperlink ref="D64" r:id="rId140" xr:uid="{3946DB27-CACB-4D9B-84E3-CF626BD7071D}"/>
    <hyperlink ref="D70" r:id="rId141" xr:uid="{8AD15934-02B0-4D29-8C3C-18CC8D0B607D}"/>
    <hyperlink ref="D76" r:id="rId142" xr:uid="{061986B8-4777-4F3D-82BF-40FAB4B3AFA5}"/>
    <hyperlink ref="D75" r:id="rId143" display="2024 Skills Matrix Aggregated" xr:uid="{0FFD75A0-CCC9-4A98-A5CC-467B6A9E28B9}"/>
    <hyperlink ref="D152" r:id="rId144" xr:uid="{02D48264-666A-4FF9-AD0F-B4B7A8206845}"/>
    <hyperlink ref="D150" r:id="rId145" display="FY24 Annual Report" xr:uid="{3A44DAC4-180A-48AB-8FC9-53DF4B3183DD}"/>
    <hyperlink ref="D140" r:id="rId146" xr:uid="{75FAF5A8-5B59-4522-900F-438C49208C2C}"/>
    <hyperlink ref="D138" r:id="rId147" display="FY24 Annual Report" xr:uid="{465D1892-98E6-4385-97BA-27357EEB7267}"/>
    <hyperlink ref="D144" r:id="rId148" xr:uid="{DF60053E-A4A1-438D-89C0-B31CE1DECFAB}"/>
    <hyperlink ref="D142" r:id="rId149" display="FY24 Annual Report" xr:uid="{F3C3AAB0-3A07-459E-A183-64D027812055}"/>
    <hyperlink ref="D148" r:id="rId150" xr:uid="{E53139D4-50F2-446D-840A-CE5EA9188C10}"/>
    <hyperlink ref="D146" r:id="rId151" display="FY24 Annual Report" xr:uid="{9C7195FE-97AC-4A65-92E3-974B360969A6}"/>
    <hyperlink ref="D124" r:id="rId152" xr:uid="{01208CCB-39D8-4032-952F-6A24F37A622A}"/>
    <hyperlink ref="D126" r:id="rId153" display="https://www.hansencx.com/wp-content/uploads/2024/05/Environmental-and-Climate-Change-Policy.pdf" xr:uid="{18EA0036-7C02-41B8-93B8-4859C2CECDE7}"/>
    <hyperlink ref="D130" r:id="rId154" xr:uid="{6CE3AAA6-CB67-42DE-A0CF-85EEAD9AB57B}"/>
    <hyperlink ref="D132" r:id="rId155" display="https://www.hansencx.com/wp-content/uploads/2024/05/Environmental-and-Climate-Change-Policy.pdf" xr:uid="{9DA444BC-55E3-4E2D-9733-6E4F9AA88DDB}"/>
    <hyperlink ref="D125" r:id="rId156" display="https://www.hansencx.com/wp-content/uploads/2024/08/Supplier-Code-of-Conduct.pdf" xr:uid="{2ECF2235-3F12-40BE-AC17-B245F4E0BDF3}"/>
    <hyperlink ref="D131" r:id="rId157" display="https://www.hansencx.com/wp-content/uploads/2024/08/Supplier-Code-of-Conduct.pdf" xr:uid="{BE5139DC-37B4-4F1F-8C37-16ABCAD4D9F9}"/>
    <hyperlink ref="D154" r:id="rId158" display="FY24 Annual Report" xr:uid="{7856714A-B042-44F4-A1D4-2B7C58FFB575}"/>
    <hyperlink ref="D161" r:id="rId159" display="https://www.hansencx.com/wp-content/uploads/2024/05/Environmental-and-Climate-Change-Policy.pdf" xr:uid="{EC494C13-BF30-42D1-8480-99356348D31C}"/>
    <hyperlink ref="D162" r:id="rId160" display="https://www.hansencx.com/wp-content/uploads/2024/08/Supplier-Code-of-Conduct.pdf" xr:uid="{D131C5B0-F0B6-40BB-B626-7A338F22B2B4}"/>
  </hyperlinks>
  <pageMargins left="0.70866141732283472" right="0.70866141732283472" top="0.74803149606299213" bottom="0.74803149606299213" header="0.31496062992125984" footer="0.31496062992125984"/>
  <pageSetup scale="44" fitToHeight="30" orientation="portrait" r:id="rId161"/>
  <rowBreaks count="3" manualBreakCount="3">
    <brk id="84" max="4" man="1"/>
    <brk id="158" max="4" man="1"/>
    <brk id="253" max="4" man="1"/>
  </rowBreaks>
  <drawing r:id="rId16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38874-11C0-4A46-943B-89DFEF1663B7}">
  <sheetPr>
    <pageSetUpPr fitToPage="1"/>
  </sheetPr>
  <dimension ref="A1:L68"/>
  <sheetViews>
    <sheetView showGridLines="0" showRowColHeaders="0" zoomScaleNormal="100" workbookViewId="0"/>
  </sheetViews>
  <sheetFormatPr defaultColWidth="0" defaultRowHeight="14.25" zeroHeight="1" x14ac:dyDescent="0.25"/>
  <cols>
    <col min="1" max="1" width="2.7109375" style="207" customWidth="1"/>
    <col min="2" max="2" width="17.42578125" style="20" customWidth="1"/>
    <col min="3" max="3" width="42.5703125" style="20" customWidth="1"/>
    <col min="4" max="4" width="67.85546875" style="207" customWidth="1"/>
    <col min="5" max="5" width="52.85546875" style="266" customWidth="1"/>
    <col min="6" max="6" width="21.7109375" style="266" customWidth="1"/>
    <col min="7" max="7" width="9.140625" style="10" customWidth="1"/>
    <col min="8" max="16384" width="9.140625" style="1" hidden="1"/>
  </cols>
  <sheetData>
    <row r="1" spans="1:7" x14ac:dyDescent="0.25"/>
    <row r="2" spans="1:7" x14ac:dyDescent="0.25"/>
    <row r="3" spans="1:7" x14ac:dyDescent="0.25"/>
    <row r="4" spans="1:7" x14ac:dyDescent="0.25"/>
    <row r="5" spans="1:7" x14ac:dyDescent="0.25"/>
    <row r="6" spans="1:7" x14ac:dyDescent="0.25"/>
    <row r="7" spans="1:7" x14ac:dyDescent="0.25"/>
    <row r="8" spans="1:7" x14ac:dyDescent="0.25"/>
    <row r="9" spans="1:7" x14ac:dyDescent="0.25"/>
    <row r="10" spans="1:7" x14ac:dyDescent="0.25"/>
    <row r="11" spans="1:7" x14ac:dyDescent="0.25"/>
    <row r="12" spans="1:7" x14ac:dyDescent="0.25"/>
    <row r="13" spans="1:7" ht="16.5" customHeight="1" x14ac:dyDescent="0.25"/>
    <row r="14" spans="1:7" s="4" customFormat="1" ht="37.15" customHeight="1" x14ac:dyDescent="0.2">
      <c r="A14" s="17" t="s">
        <v>177</v>
      </c>
      <c r="B14" s="208"/>
      <c r="C14" s="208"/>
      <c r="D14" s="259"/>
      <c r="E14" s="215"/>
      <c r="F14" s="292"/>
      <c r="G14" s="9"/>
    </row>
    <row r="15" spans="1:7" x14ac:dyDescent="0.25"/>
    <row r="16" spans="1:7" x14ac:dyDescent="0.2">
      <c r="B16" s="311" t="s">
        <v>167</v>
      </c>
    </row>
    <row r="17" spans="2:7" x14ac:dyDescent="0.2">
      <c r="B17" s="311" t="s">
        <v>168</v>
      </c>
      <c r="C17" s="6"/>
    </row>
    <row r="18" spans="2:7" x14ac:dyDescent="0.25"/>
    <row r="19" spans="2:7" ht="15" customHeight="1" x14ac:dyDescent="0.25">
      <c r="B19" s="211" t="s">
        <v>347</v>
      </c>
      <c r="C19" s="212" t="s">
        <v>348</v>
      </c>
      <c r="D19" s="213" t="s">
        <v>158</v>
      </c>
      <c r="E19" s="213" t="s">
        <v>159</v>
      </c>
      <c r="F19" s="214" t="s">
        <v>161</v>
      </c>
    </row>
    <row r="20" spans="2:7" ht="5.0999999999999996" customHeight="1" x14ac:dyDescent="0.25">
      <c r="B20" s="207"/>
      <c r="C20" s="207"/>
    </row>
    <row r="21" spans="2:7" ht="15" customHeight="1" x14ac:dyDescent="0.25">
      <c r="B21" s="454" t="s">
        <v>126</v>
      </c>
      <c r="C21" s="454"/>
      <c r="D21" s="454"/>
      <c r="E21" s="454"/>
      <c r="F21" s="454"/>
    </row>
    <row r="22" spans="2:7" ht="5.0999999999999996" customHeight="1" x14ac:dyDescent="0.25">
      <c r="B22" s="207"/>
      <c r="C22" s="207"/>
    </row>
    <row r="23" spans="2:7" ht="15" customHeight="1" x14ac:dyDescent="0.25">
      <c r="B23" s="453" t="s">
        <v>127</v>
      </c>
      <c r="C23" s="461" t="s">
        <v>160</v>
      </c>
      <c r="D23" s="462" t="s">
        <v>491</v>
      </c>
      <c r="E23" s="183" t="str">
        <f>HYPERLINK("#Environment!B122", "Climate Active Carbon Neutral Certification")</f>
        <v>Climate Active Carbon Neutral Certification</v>
      </c>
      <c r="F23" s="194" t="str">
        <f>HYPERLINK("#Environment!a1", "Environment")</f>
        <v>Environment</v>
      </c>
    </row>
    <row r="24" spans="2:7" ht="15" customHeight="1" x14ac:dyDescent="0.25">
      <c r="B24" s="453"/>
      <c r="C24" s="461"/>
      <c r="D24" s="462"/>
      <c r="E24" s="200" t="str">
        <f>HYPERLINK("#Environment!B93", "Electricity")</f>
        <v>Electricity</v>
      </c>
      <c r="F24" s="200" t="str">
        <f>HYPERLINK("#Environment!a1", "Environment")</f>
        <v>Environment</v>
      </c>
      <c r="G24" s="1"/>
    </row>
    <row r="25" spans="2:7" ht="15" customHeight="1" x14ac:dyDescent="0.25">
      <c r="B25" s="453"/>
      <c r="C25" s="461"/>
      <c r="D25" s="462"/>
      <c r="E25" s="293" t="s">
        <v>350</v>
      </c>
      <c r="F25" s="294"/>
      <c r="G25" s="1"/>
    </row>
    <row r="26" spans="2:7" ht="15" customHeight="1" x14ac:dyDescent="0.25">
      <c r="B26" s="453"/>
      <c r="C26" s="461"/>
      <c r="D26" s="462"/>
      <c r="E26" s="295" t="s">
        <v>101</v>
      </c>
      <c r="F26" s="296" t="s">
        <v>190</v>
      </c>
    </row>
    <row r="27" spans="2:7" ht="45" customHeight="1" x14ac:dyDescent="0.25">
      <c r="B27" s="181" t="s">
        <v>128</v>
      </c>
      <c r="C27" s="209" t="s">
        <v>148</v>
      </c>
      <c r="D27" s="260" t="s">
        <v>492</v>
      </c>
      <c r="E27" s="295" t="s">
        <v>101</v>
      </c>
      <c r="F27" s="297" t="s">
        <v>188</v>
      </c>
    </row>
    <row r="28" spans="2:7" ht="45" customHeight="1" x14ac:dyDescent="0.25">
      <c r="B28" s="181" t="s">
        <v>149</v>
      </c>
      <c r="C28" s="209" t="s">
        <v>150</v>
      </c>
      <c r="D28" s="260" t="s">
        <v>349</v>
      </c>
      <c r="E28" s="298" t="s">
        <v>102</v>
      </c>
      <c r="F28" s="297" t="s">
        <v>189</v>
      </c>
    </row>
    <row r="29" spans="2:7" ht="5.0999999999999996" customHeight="1" x14ac:dyDescent="0.25">
      <c r="B29" s="207"/>
      <c r="C29" s="207"/>
    </row>
    <row r="30" spans="2:7" ht="15" customHeight="1" x14ac:dyDescent="0.25">
      <c r="B30" s="454" t="s">
        <v>129</v>
      </c>
      <c r="C30" s="454"/>
      <c r="D30" s="454"/>
      <c r="E30" s="454"/>
      <c r="F30" s="454"/>
    </row>
    <row r="31" spans="2:7" ht="5.0999999999999996" customHeight="1" x14ac:dyDescent="0.25">
      <c r="B31" s="207"/>
      <c r="C31" s="207"/>
    </row>
    <row r="32" spans="2:7" ht="60" customHeight="1" x14ac:dyDescent="0.25">
      <c r="B32" s="192" t="s">
        <v>130</v>
      </c>
      <c r="C32" s="210" t="s">
        <v>151</v>
      </c>
      <c r="D32" s="261" t="s">
        <v>166</v>
      </c>
      <c r="E32" s="298" t="s">
        <v>96</v>
      </c>
      <c r="F32" s="297" t="s">
        <v>184</v>
      </c>
    </row>
    <row r="33" spans="2:12" ht="75" customHeight="1" x14ac:dyDescent="0.25">
      <c r="B33" s="181" t="s">
        <v>131</v>
      </c>
      <c r="C33" s="209" t="s">
        <v>132</v>
      </c>
      <c r="D33" s="260" t="s">
        <v>483</v>
      </c>
      <c r="E33" s="298"/>
      <c r="F33" s="297"/>
    </row>
    <row r="34" spans="2:12" ht="45" customHeight="1" x14ac:dyDescent="0.25">
      <c r="B34" s="192" t="s">
        <v>133</v>
      </c>
      <c r="C34" s="210" t="s">
        <v>156</v>
      </c>
      <c r="D34" s="261" t="s">
        <v>480</v>
      </c>
      <c r="E34" s="204" t="str">
        <f>HYPERLINK("#Governance!B50", "Data Privacy &amp; Cybersecurity")</f>
        <v>Data Privacy &amp; Cybersecurity</v>
      </c>
      <c r="F34" s="203" t="str">
        <f>HYPERLINK("#Governance!a1", "Governance")</f>
        <v>Governance</v>
      </c>
    </row>
    <row r="35" spans="2:12" ht="60" customHeight="1" x14ac:dyDescent="0.25">
      <c r="B35" s="192" t="s">
        <v>134</v>
      </c>
      <c r="C35" s="210" t="s">
        <v>164</v>
      </c>
      <c r="D35" s="261" t="s">
        <v>481</v>
      </c>
      <c r="E35" s="183" t="str">
        <f>HYPERLINK("#Governance!B50", "Data Privacy &amp; Cybersecurity")</f>
        <v>Data Privacy &amp; Cybersecurity</v>
      </c>
      <c r="F35" s="200" t="str">
        <f>HYPERLINK("#Governance!a1", "Governance")</f>
        <v>Governance</v>
      </c>
    </row>
    <row r="36" spans="2:12" ht="60" customHeight="1" x14ac:dyDescent="0.25">
      <c r="B36" s="181" t="s">
        <v>152</v>
      </c>
      <c r="C36" s="209" t="s">
        <v>155</v>
      </c>
      <c r="D36" s="260" t="s">
        <v>171</v>
      </c>
      <c r="E36" s="198" t="str">
        <f>HYPERLINK("#Governance!B50", "Data Privacy &amp; Cybersecurity")</f>
        <v>Data Privacy &amp; Cybersecurity</v>
      </c>
      <c r="F36" s="258" t="str">
        <f>HYPERLINK("#Governance!a1", "Governance")</f>
        <v>Governance</v>
      </c>
    </row>
    <row r="37" spans="2:12" ht="5.0999999999999996" customHeight="1" x14ac:dyDescent="0.25">
      <c r="B37" s="207"/>
      <c r="C37" s="207"/>
    </row>
    <row r="38" spans="2:12" ht="15" customHeight="1" x14ac:dyDescent="0.25">
      <c r="B38" s="454" t="s">
        <v>135</v>
      </c>
      <c r="C38" s="454"/>
      <c r="D38" s="454"/>
      <c r="E38" s="454"/>
      <c r="F38" s="454"/>
    </row>
    <row r="39" spans="2:12" ht="5.0999999999999996" customHeight="1" x14ac:dyDescent="0.25">
      <c r="B39" s="207"/>
      <c r="C39" s="207"/>
    </row>
    <row r="40" spans="2:12" ht="45" customHeight="1" x14ac:dyDescent="0.25">
      <c r="B40" s="192" t="s">
        <v>136</v>
      </c>
      <c r="C40" s="210" t="s">
        <v>484</v>
      </c>
      <c r="D40" s="261" t="s">
        <v>480</v>
      </c>
      <c r="E40" s="183" t="str">
        <f>HYPERLINK("#Governance!B50", "Data Privacy &amp; Cybersecurity")</f>
        <v>Data Privacy &amp; Cybersecurity</v>
      </c>
      <c r="F40" s="194" t="str">
        <f>HYPERLINK("#Governance!a1", "Governance")</f>
        <v>Governance</v>
      </c>
      <c r="L40"/>
    </row>
    <row r="41" spans="2:12" ht="15" customHeight="1" x14ac:dyDescent="0.25">
      <c r="B41" s="441" t="s">
        <v>137</v>
      </c>
      <c r="C41" s="455" t="s">
        <v>153</v>
      </c>
      <c r="D41" s="468" t="s">
        <v>165</v>
      </c>
      <c r="E41" s="183" t="str">
        <f>HYPERLINK("#Governance!B50", "Data Privacy &amp; Cybersecurity")</f>
        <v>Data Privacy &amp; Cybersecurity</v>
      </c>
      <c r="F41" s="194" t="str">
        <f>HYPERLINK("#Governance!a1", "Governance")</f>
        <v>Governance</v>
      </c>
    </row>
    <row r="42" spans="2:12" ht="60" customHeight="1" x14ac:dyDescent="0.25">
      <c r="B42" s="466"/>
      <c r="C42" s="467"/>
      <c r="D42" s="469"/>
      <c r="E42" s="299" t="str">
        <f>HYPERLINK("#Governance!b76", "Responsible Supply Chain")</f>
        <v>Responsible Supply Chain</v>
      </c>
      <c r="F42" s="299" t="str">
        <f>HYPERLINK("#Governance!a1", "Governance")</f>
        <v>Governance</v>
      </c>
    </row>
    <row r="43" spans="2:12" ht="5.0999999999999996" customHeight="1" x14ac:dyDescent="0.25">
      <c r="B43" s="207"/>
      <c r="C43" s="207"/>
    </row>
    <row r="44" spans="2:12" ht="15" customHeight="1" x14ac:dyDescent="0.25">
      <c r="B44" s="454" t="s">
        <v>138</v>
      </c>
      <c r="C44" s="454"/>
      <c r="D44" s="454"/>
      <c r="E44" s="454"/>
      <c r="F44" s="454"/>
    </row>
    <row r="45" spans="2:12" ht="5.0999999999999996" customHeight="1" x14ac:dyDescent="0.25">
      <c r="B45" s="207"/>
      <c r="C45" s="207"/>
    </row>
    <row r="46" spans="2:12" ht="45" customHeight="1" x14ac:dyDescent="0.25">
      <c r="B46" s="181" t="s">
        <v>139</v>
      </c>
      <c r="C46" s="209" t="s">
        <v>485</v>
      </c>
      <c r="D46" s="260" t="s">
        <v>486</v>
      </c>
      <c r="E46" s="298"/>
      <c r="F46" s="297"/>
    </row>
    <row r="47" spans="2:12" ht="15" customHeight="1" x14ac:dyDescent="0.25">
      <c r="B47" s="433" t="s">
        <v>140</v>
      </c>
      <c r="C47" s="455" t="s">
        <v>141</v>
      </c>
      <c r="D47" s="457"/>
      <c r="E47" s="204" t="str">
        <f>HYPERLINK("#Social!B105", "Health, Safety &amp; Wellbeing")</f>
        <v>Health, Safety &amp; Wellbeing</v>
      </c>
      <c r="F47" s="200" t="str">
        <f>HYPERLINK("#Social!a1", "Social")</f>
        <v>Social</v>
      </c>
    </row>
    <row r="48" spans="2:12" ht="15" customHeight="1" x14ac:dyDescent="0.25">
      <c r="B48" s="438"/>
      <c r="C48" s="444"/>
      <c r="D48" s="458"/>
      <c r="E48" s="186"/>
      <c r="F48" s="203"/>
    </row>
    <row r="49" spans="2:6" ht="15" customHeight="1" x14ac:dyDescent="0.25">
      <c r="B49" s="441" t="s">
        <v>142</v>
      </c>
      <c r="C49" s="463" t="s">
        <v>162</v>
      </c>
      <c r="D49" s="457" t="s">
        <v>183</v>
      </c>
      <c r="E49" s="291" t="s">
        <v>96</v>
      </c>
      <c r="F49" s="300" t="s">
        <v>185</v>
      </c>
    </row>
    <row r="50" spans="2:6" ht="15" customHeight="1" x14ac:dyDescent="0.25">
      <c r="B50" s="442"/>
      <c r="C50" s="464"/>
      <c r="D50" s="460"/>
      <c r="E50" s="204" t="str">
        <f>HYPERLINK("#Social!B20", "Diversity, Equity &amp; Inclusion")</f>
        <v>Diversity, Equity &amp; Inclusion</v>
      </c>
      <c r="F50" s="200" t="str">
        <f>HYPERLINK("#Social!a1", "Social")</f>
        <v>Social</v>
      </c>
    </row>
    <row r="51" spans="2:6" ht="45" customHeight="1" x14ac:dyDescent="0.25">
      <c r="B51" s="443"/>
      <c r="C51" s="465"/>
      <c r="D51" s="458"/>
      <c r="E51" s="186"/>
      <c r="F51" s="203"/>
    </row>
    <row r="52" spans="2:6" ht="5.0999999999999996" customHeight="1" x14ac:dyDescent="0.25">
      <c r="B52" s="207"/>
      <c r="C52" s="207"/>
    </row>
    <row r="53" spans="2:6" ht="15" customHeight="1" x14ac:dyDescent="0.25">
      <c r="B53" s="454" t="s">
        <v>154</v>
      </c>
      <c r="C53" s="454"/>
      <c r="D53" s="454"/>
      <c r="E53" s="454"/>
      <c r="F53" s="454"/>
    </row>
    <row r="54" spans="2:6" ht="5.0999999999999996" customHeight="1" x14ac:dyDescent="0.25">
      <c r="B54" s="207"/>
      <c r="C54" s="207"/>
    </row>
    <row r="55" spans="2:6" ht="15" customHeight="1" x14ac:dyDescent="0.25">
      <c r="B55" s="433" t="s">
        <v>143</v>
      </c>
      <c r="C55" s="455" t="s">
        <v>157</v>
      </c>
      <c r="D55" s="457" t="s">
        <v>482</v>
      </c>
      <c r="E55" s="291" t="s">
        <v>96</v>
      </c>
      <c r="F55" s="300" t="s">
        <v>186</v>
      </c>
    </row>
    <row r="56" spans="2:6" ht="15" customHeight="1" x14ac:dyDescent="0.25">
      <c r="B56" s="434"/>
      <c r="C56" s="459"/>
      <c r="D56" s="460"/>
      <c r="E56" s="204" t="str">
        <f>HYPERLINK("#Governance!B20", "Ethics &amp; Transparency")</f>
        <v>Ethics &amp; Transparency</v>
      </c>
      <c r="F56" s="200" t="str">
        <f>HYPERLINK("#Governance!a1", "Governance")</f>
        <v>Governance</v>
      </c>
    </row>
    <row r="57" spans="2:6" ht="30" customHeight="1" x14ac:dyDescent="0.25">
      <c r="B57" s="438"/>
      <c r="C57" s="456"/>
      <c r="D57" s="458"/>
      <c r="E57" s="295"/>
      <c r="F57" s="296"/>
    </row>
    <row r="58" spans="2:6" ht="5.0999999999999996" customHeight="1" x14ac:dyDescent="0.25">
      <c r="B58" s="207"/>
      <c r="C58" s="207"/>
    </row>
    <row r="59" spans="2:6" ht="15" customHeight="1" x14ac:dyDescent="0.25">
      <c r="B59" s="454" t="s">
        <v>144</v>
      </c>
      <c r="C59" s="454"/>
      <c r="D59" s="454"/>
      <c r="E59" s="454"/>
      <c r="F59" s="454"/>
    </row>
    <row r="60" spans="2:6" ht="5.0999999999999996" customHeight="1" x14ac:dyDescent="0.25">
      <c r="B60" s="207"/>
      <c r="C60" s="207"/>
    </row>
    <row r="61" spans="2:6" ht="15" customHeight="1" x14ac:dyDescent="0.25">
      <c r="B61" s="433" t="s">
        <v>145</v>
      </c>
      <c r="C61" s="455" t="s">
        <v>163</v>
      </c>
      <c r="D61" s="457" t="s">
        <v>489</v>
      </c>
      <c r="E61" s="183"/>
      <c r="F61" s="194"/>
    </row>
    <row r="62" spans="2:6" ht="30" customHeight="1" x14ac:dyDescent="0.25">
      <c r="B62" s="438"/>
      <c r="C62" s="456"/>
      <c r="D62" s="458"/>
      <c r="E62" s="295"/>
      <c r="F62" s="296"/>
    </row>
    <row r="63" spans="2:6" ht="60" customHeight="1" x14ac:dyDescent="0.25">
      <c r="B63" s="181" t="s">
        <v>146</v>
      </c>
      <c r="C63" s="209" t="s">
        <v>147</v>
      </c>
      <c r="D63" s="260" t="s">
        <v>490</v>
      </c>
      <c r="E63" s="298" t="s">
        <v>96</v>
      </c>
      <c r="F63" s="297" t="s">
        <v>187</v>
      </c>
    </row>
    <row r="64" spans="2:6" x14ac:dyDescent="0.25">
      <c r="B64" s="207"/>
      <c r="C64" s="207"/>
    </row>
    <row r="65" spans="2:3" x14ac:dyDescent="0.25">
      <c r="B65" s="207"/>
      <c r="C65" s="207"/>
    </row>
    <row r="66" spans="2:3" x14ac:dyDescent="0.25">
      <c r="B66" s="207"/>
      <c r="C66" s="207"/>
    </row>
    <row r="67" spans="2:3" x14ac:dyDescent="0.25">
      <c r="B67" s="207"/>
      <c r="C67" s="207"/>
    </row>
    <row r="68" spans="2:3" hidden="1" x14ac:dyDescent="0.25">
      <c r="B68" s="207"/>
      <c r="C68" s="207"/>
    </row>
  </sheetData>
  <sheetProtection algorithmName="SHA-512" hashValue="KWlmB6+vrFOkH6gevN9gmHO9Kt+aoHnJ0v4HuTFsnVq5F2t+l6n4PpU9FTP9pAzTIjV2RI3SUDwqiBM73ftGpA==" saltValue="8PEeaxjpd0bgzzgnp2kSaA==" spinCount="100000" sheet="1" objects="1" scenarios="1"/>
  <mergeCells count="24">
    <mergeCell ref="B38:F38"/>
    <mergeCell ref="B49:B51"/>
    <mergeCell ref="C49:C51"/>
    <mergeCell ref="D49:D51"/>
    <mergeCell ref="B47:B48"/>
    <mergeCell ref="C47:C48"/>
    <mergeCell ref="D47:D48"/>
    <mergeCell ref="B44:F44"/>
    <mergeCell ref="B41:B42"/>
    <mergeCell ref="C41:C42"/>
    <mergeCell ref="D41:D42"/>
    <mergeCell ref="C23:C26"/>
    <mergeCell ref="B23:B26"/>
    <mergeCell ref="D23:D26"/>
    <mergeCell ref="B21:F21"/>
    <mergeCell ref="B30:F30"/>
    <mergeCell ref="B53:F53"/>
    <mergeCell ref="B61:B62"/>
    <mergeCell ref="C61:C62"/>
    <mergeCell ref="D61:D62"/>
    <mergeCell ref="B55:B57"/>
    <mergeCell ref="C55:C57"/>
    <mergeCell ref="D55:D57"/>
    <mergeCell ref="B59:F59"/>
  </mergeCells>
  <hyperlinks>
    <hyperlink ref="E25" r:id="rId1" xr:uid="{622DE691-5E22-4448-91DA-338938456301}"/>
    <hyperlink ref="E28" r:id="rId2" xr:uid="{47B50F38-AED5-4A00-8D09-DAA38F314608}"/>
    <hyperlink ref="E26" r:id="rId3" xr:uid="{720179F3-8816-4B7E-A3DB-50ACDE449441}"/>
    <hyperlink ref="E49" r:id="rId4" display="https://www.hansencx.com/wp-content/uploads/2024/08/FY24-Annual-Report.pdf" xr:uid="{F2AEE039-0904-4F27-8328-6799DC3C213A}"/>
    <hyperlink ref="E55" r:id="rId5" display="https://www.hansencx.com/wp-content/uploads/2024/08/FY24-Annual-Report.pdf" xr:uid="{F78EAFE8-00DA-486A-B532-F1E4320E350D}"/>
    <hyperlink ref="E32" r:id="rId6" display="https://www.hansencx.com/wp-content/uploads/2024/08/FY24-Annual-Report.pdf" xr:uid="{61BB8129-860A-4D5C-B37C-334C741CA136}"/>
    <hyperlink ref="E63" r:id="rId7" display="https://www.hansencx.com/wp-content/uploads/2024/08/FY24-Annual-Report.pdf" xr:uid="{03C82C88-819E-4C8A-9611-0BEFC5D5D77E}"/>
    <hyperlink ref="E27" r:id="rId8" xr:uid="{A09C4104-40D9-48D4-9C31-97F2ED0B1A70}"/>
  </hyperlinks>
  <pageMargins left="0.70866141732283472" right="0.70866141732283472" top="0.74803149606299213" bottom="0.74803149606299213" header="0.31496062992125984" footer="0.31496062992125984"/>
  <pageSetup scale="44" orientation="portrait"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27</vt:i4>
      </vt:variant>
    </vt:vector>
  </HeadingPairs>
  <TitlesOfParts>
    <vt:vector size="33" baseType="lpstr">
      <vt:lpstr>Cover Page</vt:lpstr>
      <vt:lpstr>Social</vt:lpstr>
      <vt:lpstr>Environment</vt:lpstr>
      <vt:lpstr>Governance</vt:lpstr>
      <vt:lpstr>GRI Table</vt:lpstr>
      <vt:lpstr>SASB</vt:lpstr>
      <vt:lpstr>'GRI Table'!_Toc149051638</vt:lpstr>
      <vt:lpstr>'GRI Table'!_Toc149051651</vt:lpstr>
      <vt:lpstr>'GRI Table'!_Toc149051655</vt:lpstr>
      <vt:lpstr>'GRI Table'!_Toc149051664</vt:lpstr>
      <vt:lpstr>'GRI Table'!_Toc149051680</vt:lpstr>
      <vt:lpstr>'GRI Table'!_Toc149051688</vt:lpstr>
      <vt:lpstr>'GRI Table'!_Toc149051692</vt:lpstr>
      <vt:lpstr>'GRI Table'!_Toc149051697</vt:lpstr>
      <vt:lpstr>'GRI Table'!_Toc149051711</vt:lpstr>
      <vt:lpstr>'GRI Table'!_Toc149051715</vt:lpstr>
      <vt:lpstr>'GRI Table'!_Toc149051718</vt:lpstr>
      <vt:lpstr>'GRI Table'!_Toc149051720</vt:lpstr>
      <vt:lpstr>'GRI Table'!_Toc149051722</vt:lpstr>
      <vt:lpstr>'GRI Table'!_Toc149051731</vt:lpstr>
      <vt:lpstr>'GRI Table'!_Toc149051734</vt:lpstr>
      <vt:lpstr>'GRI Table'!_Toc149051743</vt:lpstr>
      <vt:lpstr>'Cover Page'!Print_Area</vt:lpstr>
      <vt:lpstr>Environment!Print_Area</vt:lpstr>
      <vt:lpstr>Governance!Print_Area</vt:lpstr>
      <vt:lpstr>'GRI Table'!Print_Area</vt:lpstr>
      <vt:lpstr>SASB!Print_Area</vt:lpstr>
      <vt:lpstr>Social!Print_Area</vt:lpstr>
      <vt:lpstr>'Cover Page'!Print_Titles</vt:lpstr>
      <vt:lpstr>Environment!Print_Titles</vt:lpstr>
      <vt:lpstr>Governance!Print_Titles</vt:lpstr>
      <vt:lpstr>'GRI Table'!Print_Titles</vt:lpstr>
      <vt:lpstr>Social!Print_Titles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Beamsley</dc:creator>
  <cp:lastModifiedBy>Peter Beamsley</cp:lastModifiedBy>
  <cp:lastPrinted>2025-08-05T06:57:24Z</cp:lastPrinted>
  <dcterms:created xsi:type="dcterms:W3CDTF">2024-09-11T05:12:09Z</dcterms:created>
  <dcterms:modified xsi:type="dcterms:W3CDTF">2025-10-07T02:12:39Z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{5A25FA0F-F545-4742-AAB8-777849C83B30}</vt:lpwstr>
  </property>
</Properties>
</file>